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Market Studies\Data Export Testing\"/>
    </mc:Choice>
  </mc:AlternateContent>
  <xr:revisionPtr revIDLastSave="0" documentId="13_ncr:1_{77F21943-2282-46E8-AECE-DA2D3BC8A9DC}" xr6:coauthVersionLast="40" xr6:coauthVersionMax="40" xr10:uidLastSave="{00000000-0000-0000-0000-000000000000}"/>
  <bookViews>
    <workbookView xWindow="-120" yWindow="-120" windowWidth="20730" windowHeight="11160" tabRatio="598" firstSheet="2" activeTab="5" xr2:uid="{00000000-000D-0000-FFFF-FFFF00000000}"/>
  </bookViews>
  <sheets>
    <sheet name="Snapshot" sheetId="15" r:id="rId1"/>
    <sheet name="List Volume" sheetId="4" r:id="rId2"/>
    <sheet name="Sold Volume" sheetId="6" r:id="rId3"/>
    <sheet name="Closed Transactions" sheetId="1" r:id="rId4"/>
    <sheet name="DOM Totals" sheetId="5" r:id="rId5"/>
    <sheet name="Monthly Median" sheetId="16" r:id="rId6"/>
    <sheet name="YTD Median" sheetId="17" r:id="rId7"/>
    <sheet name="12 Month Transactions" sheetId="9" r:id="rId8"/>
    <sheet name="12 Month Sales" sheetId="8" r:id="rId9"/>
    <sheet name="Average Sales Price" sheetId="2" r:id="rId10"/>
    <sheet name="ListSell Ratios" sheetId="3" r:id="rId11"/>
  </sheets>
  <definedNames>
    <definedName name="__S" localSheetId="1">0</definedName>
    <definedName name="Check_" localSheetId="6">0</definedName>
    <definedName name="Check__YTD_Median_Price_by_Price_Range_and_Date_" localSheetId="6">0</definedName>
    <definedName name="CountZeroes" localSheetId="6">"xxx"</definedName>
    <definedName name="M_Plus">'YTD Median'!$E$2:$E$12756</definedName>
    <definedName name="Price_Code">'YTD Median'!$B$2:$B$12756</definedName>
    <definedName name="_xlnm.Print_Titles" localSheetId="6">'YTD Median'!$2:$2</definedName>
    <definedName name="Sell_Price">'YTD Median'!$C$2:$C$12756</definedName>
    <definedName name="SRow" localSheetId="8">2</definedName>
    <definedName name="SRow" localSheetId="7">2</definedName>
    <definedName name="SRow" localSheetId="9">3</definedName>
    <definedName name="SRow" localSheetId="3">3</definedName>
    <definedName name="SRow" localSheetId="4">3</definedName>
    <definedName name="SRow" localSheetId="1">3</definedName>
    <definedName name="SRow" localSheetId="10">3</definedName>
    <definedName name="SRow" localSheetId="5">3</definedName>
    <definedName name="SRow" localSheetId="0">2</definedName>
    <definedName name="SRow" localSheetId="2">3</definedName>
    <definedName name="SRow" localSheetId="6">3</definedName>
    <definedName name="Totstr" localSheetId="8">"'2922"</definedName>
    <definedName name="Totstr" localSheetId="7">"'2922"</definedName>
    <definedName name="Totstr" localSheetId="9">"'292222222"</definedName>
    <definedName name="Totstr" localSheetId="3">"'292222222222222"</definedName>
    <definedName name="Totstr" localSheetId="4">"'292222222222"</definedName>
    <definedName name="Totstr" localSheetId="1">"'29222222222"</definedName>
    <definedName name="Totstr" localSheetId="10">"'29222222"</definedName>
    <definedName name="Totstr" localSheetId="5">"'29222222222"</definedName>
    <definedName name="Totstr" localSheetId="0">"'292222222222222"</definedName>
    <definedName name="Totstr" localSheetId="2">"'292222222222"</definedName>
    <definedName name="Totstr" localSheetId="6">"'292222222222"</definedName>
    <definedName name="V_" localSheetId="9">2</definedName>
    <definedName name="V_" localSheetId="3">2</definedName>
    <definedName name="V_" localSheetId="5">2</definedName>
    <definedName name="V_" localSheetId="2">2</definedName>
    <definedName name="V_" localSheetId="6">2</definedName>
    <definedName name="V_1" localSheetId="3">2</definedName>
    <definedName name="V_111" localSheetId="4">2</definedName>
    <definedName name="V_12MonthAverageSalesPerMonth" localSheetId="8">2</definedName>
    <definedName name="V_12MonthRollingAverage" localSheetId="7">2</definedName>
    <definedName name="V_12MonthRollingTotal" localSheetId="7">2</definedName>
    <definedName name="V_12MonthTotalSales" localSheetId="8">2</definedName>
    <definedName name="V_16" localSheetId="3">2</definedName>
    <definedName name="V_17" localSheetId="3">2</definedName>
    <definedName name="V_21" localSheetId="3">2</definedName>
    <definedName name="V_241" localSheetId="3">9</definedName>
    <definedName name="V_27" localSheetId="3">2</definedName>
    <definedName name="V_3010" localSheetId="4">2</definedName>
    <definedName name="V_34" localSheetId="3">2</definedName>
    <definedName name="V_363" localSheetId="3">2</definedName>
    <definedName name="V_38" localSheetId="4">2</definedName>
    <definedName name="V_40" localSheetId="3">2</definedName>
    <definedName name="V_92.5" localSheetId="10">2</definedName>
    <definedName name="V_94.0" localSheetId="10">2</definedName>
    <definedName name="V_94.4" localSheetId="10">2</definedName>
    <definedName name="V_95.2" localSheetId="10">9</definedName>
    <definedName name="V_95.8" localSheetId="10">2</definedName>
    <definedName name="V_96.0" localSheetId="10">2</definedName>
    <definedName name="V_Date" localSheetId="8">2</definedName>
    <definedName name="V_Date" localSheetId="7">2</definedName>
    <definedName name="V_Jan00" localSheetId="9">2</definedName>
    <definedName name="V_Jan00" localSheetId="3">2</definedName>
    <definedName name="V_Jan00" localSheetId="4">2</definedName>
    <definedName name="V_Jan00" localSheetId="1">2</definedName>
    <definedName name="V_Jan00" localSheetId="10">2</definedName>
    <definedName name="V_Jan00" localSheetId="5">2</definedName>
    <definedName name="V_Jan00" localSheetId="2">2</definedName>
    <definedName name="V_Jan00" localSheetId="6">2</definedName>
    <definedName name="V_NumberofSales" localSheetId="0">2</definedName>
    <definedName name="V_PriceRange" localSheetId="0">2</definedName>
    <definedName name="V_TotalSales" localSheetId="0">2</definedName>
    <definedName name="V_TotalSalesVolume" localSheetId="8">9</definedName>
  </definedNames>
  <calcPr calcId="191029"/>
  <webPublishObjects count="8">
    <webPublishObject id="12701" divId="Comprehensive Market Study NA-BN-ES 2009_12701" destinationFile="C:\Documents and Settings\Marti Timple\My Documents\My Web Sites\ffc\2009_Reports\Comprehensive Market Study NA-BN-ES 2009.htm"/>
    <webPublishObject id="27130" divId="Comprehensive Market Study NA-BN-ES 2010_27130" destinationFile="C:\Documents and Settings\Marti Timple\My Documents\My Web Sites\ffc\2010_Reports\Comprehensive Market Study NA-BN-ES 2010.mht"/>
    <webPublishObject id="25775" divId="Comprehensive Market Study NA-BN-ES 2010_25775" destinationFile="C:\Users\Owner\My Web Sites\ffc\2010_Reports\Comprehensive Market Study NA-BN-ES 2010.mht" title="Comprehensive Market Study NA-BN-ES 2010 Updated"/>
    <webPublishObject id="2121" divId="Comprehensive Market Study NA-BN-ES 2011_2121" destinationFile="C:\Users\Owner\My Web Sites\ffc\2011_Webpages\Comprehensive Market Study NA-BN-ES 2011.mht"/>
    <webPublishObject id="17426" divId="Comprehensive Market Study NA-BN-ES 2013_17426" destinationFile="C:\Users\Owner\My Web Sites\ffc\2013 Webpages.mht" autoRepublish="1"/>
    <webPublishObject id="4409" divId="Comprehensive Market Study NA-BN-ES 2013_4409" destinationFile="C:\Users\Owner\My Web Sites\ffc\2013 Webpages\Comprehensive Market Study NA-BN-ES 2013.mht" autoRepublish="1"/>
    <webPublishObject id="18128" divId="Comprehensive Market Study NA-BN-ES 2013_18128" destinationFile="C:\Users\Owner\My Web Sites\ffc\2013 Webpages\Comprehensive Market Study NA-BN-ES 2013.mht" autoRepublish="1"/>
    <webPublishObject id="12284" divId="Comprehensive Market Study NA-BN-ES 2013_12284" destinationFile="C:\Users\Owner\My Web Sites\ffc\2013 Webpages\Comprehensive Market Study NA-BN-ES 2013.mht" autoRepublish="1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2" i="3" l="1"/>
  <c r="D242" i="3"/>
  <c r="C242" i="3"/>
  <c r="B242" i="3"/>
  <c r="E241" i="3"/>
  <c r="D241" i="3"/>
  <c r="C241" i="3"/>
  <c r="B241" i="3"/>
  <c r="G240" i="3"/>
  <c r="E240" i="3"/>
  <c r="D240" i="3"/>
  <c r="C240" i="3"/>
  <c r="B240" i="3"/>
  <c r="F239" i="3"/>
  <c r="E239" i="3"/>
  <c r="D239" i="3"/>
  <c r="C239" i="3"/>
  <c r="B239" i="3"/>
  <c r="E238" i="3"/>
  <c r="D238" i="3"/>
  <c r="C238" i="3"/>
  <c r="B238" i="3"/>
  <c r="E237" i="3"/>
  <c r="D237" i="3"/>
  <c r="C237" i="3"/>
  <c r="B237" i="3"/>
  <c r="E236" i="3"/>
  <c r="D236" i="3"/>
  <c r="C236" i="3"/>
  <c r="B236" i="3"/>
  <c r="E235" i="3"/>
  <c r="D235" i="3"/>
  <c r="C235" i="3"/>
  <c r="B235" i="3"/>
  <c r="E234" i="3"/>
  <c r="D234" i="3"/>
  <c r="C234" i="3"/>
  <c r="B234" i="3"/>
  <c r="E233" i="3"/>
  <c r="D233" i="3"/>
  <c r="C233" i="3"/>
  <c r="B233" i="3"/>
  <c r="E232" i="3"/>
  <c r="D232" i="3"/>
  <c r="C232" i="3"/>
  <c r="B232" i="3"/>
  <c r="E231" i="3"/>
  <c r="D231" i="3"/>
  <c r="C231" i="3"/>
  <c r="B231" i="3"/>
  <c r="F242" i="2"/>
  <c r="E242" i="2"/>
  <c r="D242" i="2"/>
  <c r="C242" i="2"/>
  <c r="B242" i="2"/>
  <c r="E241" i="2"/>
  <c r="D241" i="2"/>
  <c r="C241" i="2"/>
  <c r="B241" i="2"/>
  <c r="F240" i="2"/>
  <c r="E240" i="2"/>
  <c r="D240" i="2"/>
  <c r="C240" i="2"/>
  <c r="B240" i="2"/>
  <c r="F239" i="2"/>
  <c r="E239" i="2"/>
  <c r="D239" i="2"/>
  <c r="C239" i="2"/>
  <c r="B239" i="2"/>
  <c r="E238" i="2"/>
  <c r="D238" i="2"/>
  <c r="C238" i="2"/>
  <c r="B238" i="2"/>
  <c r="F237" i="2"/>
  <c r="E237" i="2"/>
  <c r="D237" i="2"/>
  <c r="C237" i="2"/>
  <c r="B237" i="2"/>
  <c r="F236" i="2"/>
  <c r="E236" i="2"/>
  <c r="D236" i="2"/>
  <c r="C236" i="2"/>
  <c r="B236" i="2"/>
  <c r="F235" i="2"/>
  <c r="E235" i="2"/>
  <c r="D235" i="2"/>
  <c r="C235" i="2"/>
  <c r="B235" i="2"/>
  <c r="F234" i="2"/>
  <c r="E234" i="2"/>
  <c r="D234" i="2"/>
  <c r="C234" i="2"/>
  <c r="B234" i="2"/>
  <c r="F233" i="2"/>
  <c r="E233" i="2"/>
  <c r="D233" i="2"/>
  <c r="C233" i="2"/>
  <c r="B233" i="2"/>
  <c r="E232" i="2"/>
  <c r="D232" i="2"/>
  <c r="C232" i="2"/>
  <c r="B232" i="2"/>
  <c r="E231" i="2"/>
  <c r="D231" i="2"/>
  <c r="C231" i="2"/>
  <c r="B231" i="2"/>
  <c r="B239" i="8"/>
  <c r="L242" i="17"/>
  <c r="K242" i="17"/>
  <c r="L241" i="17"/>
  <c r="K241" i="17"/>
  <c r="L240" i="17"/>
  <c r="K240" i="17"/>
  <c r="L239" i="17"/>
  <c r="K239" i="17"/>
  <c r="L238" i="17"/>
  <c r="K238" i="17"/>
  <c r="L237" i="17"/>
  <c r="K237" i="17"/>
  <c r="L236" i="17"/>
  <c r="K236" i="17"/>
  <c r="L235" i="17"/>
  <c r="K235" i="17"/>
  <c r="L234" i="17"/>
  <c r="K234" i="17"/>
  <c r="L233" i="17"/>
  <c r="K233" i="17"/>
  <c r="L232" i="17"/>
  <c r="K232" i="17"/>
  <c r="L231" i="17"/>
  <c r="K231" i="17"/>
  <c r="K242" i="16"/>
  <c r="K241" i="16"/>
  <c r="K240" i="16"/>
  <c r="K239" i="16"/>
  <c r="K238" i="16"/>
  <c r="K237" i="16"/>
  <c r="K236" i="16"/>
  <c r="K235" i="16"/>
  <c r="K234" i="16"/>
  <c r="K233" i="16"/>
  <c r="K232" i="16"/>
  <c r="K231" i="16"/>
  <c r="K242" i="5"/>
  <c r="J242" i="5"/>
  <c r="I242" i="5"/>
  <c r="J241" i="5"/>
  <c r="I241" i="5"/>
  <c r="K240" i="5"/>
  <c r="J240" i="5"/>
  <c r="I240" i="5"/>
  <c r="J239" i="5"/>
  <c r="I239" i="5"/>
  <c r="J238" i="5"/>
  <c r="I238" i="5"/>
  <c r="J237" i="5"/>
  <c r="I237" i="5"/>
  <c r="K236" i="5"/>
  <c r="J236" i="5"/>
  <c r="I236" i="5"/>
  <c r="J235" i="5"/>
  <c r="I235" i="5"/>
  <c r="K234" i="5"/>
  <c r="J234" i="5"/>
  <c r="I234" i="5"/>
  <c r="J233" i="5"/>
  <c r="I233" i="5"/>
  <c r="J232" i="5"/>
  <c r="I232" i="5"/>
  <c r="J231" i="5"/>
  <c r="I231" i="5"/>
  <c r="J242" i="1"/>
  <c r="B242" i="9" s="1"/>
  <c r="I242" i="1"/>
  <c r="J241" i="1"/>
  <c r="K241" i="5" s="1"/>
  <c r="I241" i="1"/>
  <c r="F241" i="2" s="1"/>
  <c r="J240" i="1"/>
  <c r="B240" i="9" s="1"/>
  <c r="I240" i="1"/>
  <c r="J239" i="1"/>
  <c r="K239" i="5" s="1"/>
  <c r="I239" i="1"/>
  <c r="J238" i="1"/>
  <c r="G238" i="2" s="1"/>
  <c r="I238" i="1"/>
  <c r="F238" i="2" s="1"/>
  <c r="J237" i="1"/>
  <c r="B237" i="9" s="1"/>
  <c r="I237" i="1"/>
  <c r="J236" i="1"/>
  <c r="B236" i="9" s="1"/>
  <c r="I236" i="1"/>
  <c r="J235" i="1"/>
  <c r="B235" i="9" s="1"/>
  <c r="I235" i="1"/>
  <c r="J234" i="1"/>
  <c r="B234" i="9" s="1"/>
  <c r="I234" i="1"/>
  <c r="J233" i="1"/>
  <c r="K233" i="5" s="1"/>
  <c r="I233" i="1"/>
  <c r="J232" i="1"/>
  <c r="I232" i="1"/>
  <c r="F232" i="2" s="1"/>
  <c r="J231" i="1"/>
  <c r="B231" i="9" s="1"/>
  <c r="I231" i="1"/>
  <c r="J242" i="6"/>
  <c r="B242" i="8" s="1"/>
  <c r="I242" i="6"/>
  <c r="J241" i="6"/>
  <c r="B241" i="8" s="1"/>
  <c r="I241" i="6"/>
  <c r="J240" i="6"/>
  <c r="B240" i="8" s="1"/>
  <c r="I240" i="6"/>
  <c r="J239" i="6"/>
  <c r="I239" i="6"/>
  <c r="J238" i="6"/>
  <c r="B238" i="8" s="1"/>
  <c r="I238" i="6"/>
  <c r="J237" i="6"/>
  <c r="B237" i="8" s="1"/>
  <c r="I237" i="6"/>
  <c r="J236" i="6"/>
  <c r="B236" i="8" s="1"/>
  <c r="I236" i="6"/>
  <c r="J235" i="6"/>
  <c r="B235" i="8" s="1"/>
  <c r="I235" i="6"/>
  <c r="J234" i="6"/>
  <c r="B234" i="8" s="1"/>
  <c r="I234" i="6"/>
  <c r="J233" i="6"/>
  <c r="B233" i="8" s="1"/>
  <c r="I233" i="6"/>
  <c r="J232" i="6"/>
  <c r="B232" i="8" s="1"/>
  <c r="I232" i="6"/>
  <c r="J231" i="6"/>
  <c r="K231" i="6" s="1"/>
  <c r="I231" i="6"/>
  <c r="J242" i="4"/>
  <c r="G242" i="3" s="1"/>
  <c r="I242" i="4"/>
  <c r="F242" i="3" s="1"/>
  <c r="J241" i="4"/>
  <c r="G241" i="3" s="1"/>
  <c r="I241" i="4"/>
  <c r="F241" i="3" s="1"/>
  <c r="J240" i="4"/>
  <c r="I240" i="4"/>
  <c r="F240" i="3" s="1"/>
  <c r="J239" i="4"/>
  <c r="G239" i="3" s="1"/>
  <c r="I239" i="4"/>
  <c r="J238" i="4"/>
  <c r="G238" i="3" s="1"/>
  <c r="I238" i="4"/>
  <c r="F238" i="3" s="1"/>
  <c r="J237" i="4"/>
  <c r="G237" i="3" s="1"/>
  <c r="I237" i="4"/>
  <c r="F237" i="3" s="1"/>
  <c r="J236" i="4"/>
  <c r="G236" i="3" s="1"/>
  <c r="I236" i="4"/>
  <c r="F236" i="3" s="1"/>
  <c r="J235" i="4"/>
  <c r="G235" i="3" s="1"/>
  <c r="I235" i="4"/>
  <c r="F235" i="3" s="1"/>
  <c r="J234" i="4"/>
  <c r="G234" i="3" s="1"/>
  <c r="I234" i="4"/>
  <c r="F234" i="3" s="1"/>
  <c r="J233" i="4"/>
  <c r="G233" i="3" s="1"/>
  <c r="I233" i="4"/>
  <c r="F233" i="3" s="1"/>
  <c r="J232" i="4"/>
  <c r="G232" i="3" s="1"/>
  <c r="I232" i="4"/>
  <c r="F232" i="3" s="1"/>
  <c r="J231" i="4"/>
  <c r="G231" i="3" s="1"/>
  <c r="I231" i="4"/>
  <c r="J219" i="5"/>
  <c r="B219" i="2"/>
  <c r="J230" i="4"/>
  <c r="I230" i="4"/>
  <c r="J229" i="4"/>
  <c r="I229" i="4"/>
  <c r="J228" i="4"/>
  <c r="I228" i="4"/>
  <c r="J227" i="4"/>
  <c r="I227" i="4"/>
  <c r="J226" i="4"/>
  <c r="I226" i="4"/>
  <c r="J225" i="4"/>
  <c r="I225" i="4"/>
  <c r="J224" i="4"/>
  <c r="I224" i="4"/>
  <c r="J223" i="4"/>
  <c r="I223" i="4"/>
  <c r="J222" i="4"/>
  <c r="I222" i="4"/>
  <c r="J221" i="4"/>
  <c r="I221" i="4"/>
  <c r="J220" i="4"/>
  <c r="I220" i="4"/>
  <c r="J219" i="4"/>
  <c r="K219" i="4" s="1"/>
  <c r="I219" i="4"/>
  <c r="J230" i="6"/>
  <c r="I230" i="6"/>
  <c r="J229" i="6"/>
  <c r="B229" i="8" s="1"/>
  <c r="I229" i="6"/>
  <c r="J228" i="6"/>
  <c r="B228" i="8" s="1"/>
  <c r="I228" i="6"/>
  <c r="J227" i="6"/>
  <c r="B227" i="8" s="1"/>
  <c r="I227" i="6"/>
  <c r="J226" i="6"/>
  <c r="B226" i="8" s="1"/>
  <c r="I226" i="6"/>
  <c r="J225" i="6"/>
  <c r="B225" i="8" s="1"/>
  <c r="I225" i="6"/>
  <c r="J224" i="6"/>
  <c r="B224" i="8" s="1"/>
  <c r="I224" i="6"/>
  <c r="J223" i="6"/>
  <c r="I223" i="6"/>
  <c r="J222" i="6"/>
  <c r="B222" i="8" s="1"/>
  <c r="I222" i="6"/>
  <c r="J221" i="6"/>
  <c r="B221" i="8" s="1"/>
  <c r="I221" i="6"/>
  <c r="J220" i="6"/>
  <c r="B220" i="8" s="1"/>
  <c r="I220" i="6"/>
  <c r="J219" i="6"/>
  <c r="I219" i="6"/>
  <c r="E230" i="3"/>
  <c r="D230" i="3"/>
  <c r="C230" i="3"/>
  <c r="B230" i="3"/>
  <c r="E229" i="3"/>
  <c r="D229" i="3"/>
  <c r="C229" i="3"/>
  <c r="B229" i="3"/>
  <c r="G228" i="3"/>
  <c r="E228" i="3"/>
  <c r="D228" i="3"/>
  <c r="C228" i="3"/>
  <c r="B228" i="3"/>
  <c r="E227" i="3"/>
  <c r="D227" i="3"/>
  <c r="C227" i="3"/>
  <c r="B227" i="3"/>
  <c r="E226" i="3"/>
  <c r="D226" i="3"/>
  <c r="C226" i="3"/>
  <c r="B226" i="3"/>
  <c r="E225" i="3"/>
  <c r="D225" i="3"/>
  <c r="C225" i="3"/>
  <c r="B225" i="3"/>
  <c r="E224" i="3"/>
  <c r="D224" i="3"/>
  <c r="C224" i="3"/>
  <c r="B224" i="3"/>
  <c r="E223" i="3"/>
  <c r="D223" i="3"/>
  <c r="C223" i="3"/>
  <c r="B223" i="3"/>
  <c r="E222" i="3"/>
  <c r="D222" i="3"/>
  <c r="C222" i="3"/>
  <c r="B222" i="3"/>
  <c r="E221" i="3"/>
  <c r="D221" i="3"/>
  <c r="C221" i="3"/>
  <c r="B221" i="3"/>
  <c r="E220" i="3"/>
  <c r="D220" i="3"/>
  <c r="C220" i="3"/>
  <c r="B220" i="3"/>
  <c r="E219" i="3"/>
  <c r="D219" i="3"/>
  <c r="C219" i="3"/>
  <c r="E230" i="2"/>
  <c r="D230" i="2"/>
  <c r="C230" i="2"/>
  <c r="B230" i="2"/>
  <c r="E229" i="2"/>
  <c r="D229" i="2"/>
  <c r="C229" i="2"/>
  <c r="B229" i="2"/>
  <c r="E228" i="2"/>
  <c r="D228" i="2"/>
  <c r="C228" i="2"/>
  <c r="B228" i="2"/>
  <c r="E227" i="2"/>
  <c r="D227" i="2"/>
  <c r="C227" i="2"/>
  <c r="B227" i="2"/>
  <c r="E226" i="2"/>
  <c r="D226" i="2"/>
  <c r="C226" i="2"/>
  <c r="B226" i="2"/>
  <c r="E225" i="2"/>
  <c r="D225" i="2"/>
  <c r="C225" i="2"/>
  <c r="B225" i="2"/>
  <c r="E224" i="2"/>
  <c r="D224" i="2"/>
  <c r="C224" i="2"/>
  <c r="B224" i="2"/>
  <c r="E223" i="2"/>
  <c r="D223" i="2"/>
  <c r="C223" i="2"/>
  <c r="B223" i="2"/>
  <c r="E222" i="2"/>
  <c r="D222" i="2"/>
  <c r="C222" i="2"/>
  <c r="B222" i="2"/>
  <c r="E221" i="2"/>
  <c r="D221" i="2"/>
  <c r="C221" i="2"/>
  <c r="B221" i="2"/>
  <c r="E220" i="2"/>
  <c r="D220" i="2"/>
  <c r="C220" i="2"/>
  <c r="B220" i="2"/>
  <c r="E219" i="2"/>
  <c r="D219" i="2"/>
  <c r="C219" i="2"/>
  <c r="B230" i="8"/>
  <c r="L230" i="17"/>
  <c r="K230" i="17"/>
  <c r="L229" i="17"/>
  <c r="K229" i="17"/>
  <c r="L228" i="17"/>
  <c r="K228" i="17"/>
  <c r="L227" i="17"/>
  <c r="K227" i="17"/>
  <c r="L226" i="17"/>
  <c r="K226" i="17"/>
  <c r="L225" i="17"/>
  <c r="K225" i="17"/>
  <c r="L224" i="17"/>
  <c r="K224" i="17"/>
  <c r="L223" i="17"/>
  <c r="K223" i="17"/>
  <c r="L222" i="17"/>
  <c r="K222" i="17"/>
  <c r="L221" i="17"/>
  <c r="K221" i="17"/>
  <c r="L220" i="17"/>
  <c r="K220" i="17"/>
  <c r="L219" i="17"/>
  <c r="K219" i="17"/>
  <c r="K230" i="16"/>
  <c r="K229" i="16"/>
  <c r="K228" i="16"/>
  <c r="K227" i="16"/>
  <c r="K226" i="16"/>
  <c r="K225" i="16"/>
  <c r="K224" i="16"/>
  <c r="K223" i="16"/>
  <c r="K222" i="16"/>
  <c r="K221" i="16"/>
  <c r="K220" i="16"/>
  <c r="K219" i="16"/>
  <c r="J230" i="5"/>
  <c r="I230" i="5"/>
  <c r="J229" i="5"/>
  <c r="I229" i="5"/>
  <c r="J228" i="5"/>
  <c r="I228" i="5"/>
  <c r="J227" i="5"/>
  <c r="I227" i="5"/>
  <c r="J226" i="5"/>
  <c r="I226" i="5"/>
  <c r="J225" i="5"/>
  <c r="I225" i="5"/>
  <c r="J224" i="5"/>
  <c r="I224" i="5"/>
  <c r="J223" i="5"/>
  <c r="I223" i="5"/>
  <c r="J222" i="5"/>
  <c r="I222" i="5"/>
  <c r="J221" i="5"/>
  <c r="I221" i="5"/>
  <c r="J220" i="5"/>
  <c r="I220" i="5"/>
  <c r="I219" i="5"/>
  <c r="J230" i="1"/>
  <c r="B230" i="9" s="1"/>
  <c r="I230" i="1"/>
  <c r="F230" i="2" s="1"/>
  <c r="J229" i="1"/>
  <c r="K229" i="5" s="1"/>
  <c r="I229" i="1"/>
  <c r="F229" i="2" s="1"/>
  <c r="J228" i="1"/>
  <c r="B228" i="9" s="1"/>
  <c r="I228" i="1"/>
  <c r="F228" i="2" s="1"/>
  <c r="J227" i="1"/>
  <c r="K227" i="5" s="1"/>
  <c r="I227" i="1"/>
  <c r="J226" i="1"/>
  <c r="B226" i="9" s="1"/>
  <c r="I226" i="1"/>
  <c r="J225" i="1"/>
  <c r="I225" i="1"/>
  <c r="J224" i="1"/>
  <c r="I224" i="1"/>
  <c r="F224" i="2" s="1"/>
  <c r="J223" i="1"/>
  <c r="B223" i="9" s="1"/>
  <c r="I223" i="1"/>
  <c r="J222" i="1"/>
  <c r="B222" i="9" s="1"/>
  <c r="I222" i="1"/>
  <c r="J221" i="1"/>
  <c r="L232" i="1" s="1"/>
  <c r="I221" i="1"/>
  <c r="J220" i="1"/>
  <c r="B220" i="9" s="1"/>
  <c r="I220" i="1"/>
  <c r="J219" i="1"/>
  <c r="I219" i="1"/>
  <c r="I218" i="5"/>
  <c r="I217" i="5"/>
  <c r="I216" i="5"/>
  <c r="I215" i="5"/>
  <c r="I214" i="5"/>
  <c r="I213" i="5"/>
  <c r="I212" i="5"/>
  <c r="I211" i="5"/>
  <c r="I210" i="5"/>
  <c r="I209" i="5"/>
  <c r="I208" i="5"/>
  <c r="I207" i="5"/>
  <c r="I218" i="6"/>
  <c r="I217" i="6"/>
  <c r="I216" i="6"/>
  <c r="I215" i="6"/>
  <c r="I214" i="6"/>
  <c r="I213" i="6"/>
  <c r="F213" i="2" s="1"/>
  <c r="I212" i="6"/>
  <c r="I211" i="6"/>
  <c r="I210" i="6"/>
  <c r="I209" i="6"/>
  <c r="I208" i="6"/>
  <c r="I207" i="6"/>
  <c r="J218" i="4"/>
  <c r="J217" i="4"/>
  <c r="J216" i="4"/>
  <c r="J215" i="4"/>
  <c r="J214" i="4"/>
  <c r="J213" i="4"/>
  <c r="J212" i="4"/>
  <c r="J211" i="4"/>
  <c r="J210" i="4"/>
  <c r="J209" i="4"/>
  <c r="J208" i="4"/>
  <c r="J207" i="4"/>
  <c r="K207" i="4" s="1"/>
  <c r="I218" i="4"/>
  <c r="I217" i="4"/>
  <c r="I216" i="4"/>
  <c r="I215" i="4"/>
  <c r="F215" i="3" s="1"/>
  <c r="I214" i="4"/>
  <c r="I213" i="4"/>
  <c r="I212" i="4"/>
  <c r="I211" i="4"/>
  <c r="I210" i="4"/>
  <c r="I209" i="4"/>
  <c r="I208" i="4"/>
  <c r="I207" i="4"/>
  <c r="J218" i="6"/>
  <c r="B218" i="8" s="1"/>
  <c r="J217" i="6"/>
  <c r="B217" i="8" s="1"/>
  <c r="J216" i="6"/>
  <c r="B216" i="8" s="1"/>
  <c r="J215" i="6"/>
  <c r="B215" i="8" s="1"/>
  <c r="J214" i="6"/>
  <c r="B214" i="8" s="1"/>
  <c r="J213" i="6"/>
  <c r="B213" i="8" s="1"/>
  <c r="J212" i="6"/>
  <c r="B212" i="8" s="1"/>
  <c r="J211" i="6"/>
  <c r="B211" i="8" s="1"/>
  <c r="J210" i="6"/>
  <c r="B210" i="8" s="1"/>
  <c r="J209" i="6"/>
  <c r="B209" i="8" s="1"/>
  <c r="J208" i="6"/>
  <c r="B208" i="8" s="1"/>
  <c r="J207" i="6"/>
  <c r="B207" i="8" s="1"/>
  <c r="J218" i="1"/>
  <c r="J217" i="1"/>
  <c r="B217" i="9" s="1"/>
  <c r="J216" i="1"/>
  <c r="J215" i="1"/>
  <c r="B215" i="9" s="1"/>
  <c r="J214" i="1"/>
  <c r="G214" i="2" s="1"/>
  <c r="J213" i="1"/>
  <c r="J212" i="1"/>
  <c r="B212" i="9" s="1"/>
  <c r="J211" i="1"/>
  <c r="J210" i="1"/>
  <c r="B210" i="9" s="1"/>
  <c r="J209" i="1"/>
  <c r="J208" i="1"/>
  <c r="J207" i="1"/>
  <c r="B207" i="9" s="1"/>
  <c r="I218" i="1"/>
  <c r="F218" i="2" s="1"/>
  <c r="I217" i="1"/>
  <c r="F217" i="2" s="1"/>
  <c r="I216" i="1"/>
  <c r="I215" i="1"/>
  <c r="F215" i="2" s="1"/>
  <c r="I214" i="1"/>
  <c r="I213" i="1"/>
  <c r="I212" i="1"/>
  <c r="I211" i="1"/>
  <c r="F211" i="2" s="1"/>
  <c r="I210" i="1"/>
  <c r="F210" i="2" s="1"/>
  <c r="I209" i="1"/>
  <c r="F209" i="2" s="1"/>
  <c r="I208" i="1"/>
  <c r="F208" i="2" s="1"/>
  <c r="I207" i="1"/>
  <c r="J218" i="5"/>
  <c r="J217" i="5"/>
  <c r="J216" i="5"/>
  <c r="K216" i="5" s="1"/>
  <c r="J215" i="5"/>
  <c r="J214" i="5"/>
  <c r="J213" i="5"/>
  <c r="J212" i="5"/>
  <c r="J211" i="5"/>
  <c r="J210" i="5"/>
  <c r="J209" i="5"/>
  <c r="J208" i="5"/>
  <c r="J207" i="5"/>
  <c r="K218" i="16"/>
  <c r="K217" i="16"/>
  <c r="K216" i="16"/>
  <c r="K215" i="16"/>
  <c r="K214" i="16"/>
  <c r="K213" i="16"/>
  <c r="K212" i="16"/>
  <c r="K211" i="16"/>
  <c r="K210" i="16"/>
  <c r="K209" i="16"/>
  <c r="K208" i="16"/>
  <c r="K207" i="16"/>
  <c r="K218" i="17"/>
  <c r="K217" i="17"/>
  <c r="K216" i="17"/>
  <c r="K215" i="17"/>
  <c r="K214" i="17"/>
  <c r="K213" i="17"/>
  <c r="K212" i="17"/>
  <c r="K211" i="17"/>
  <c r="K210" i="17"/>
  <c r="K209" i="17"/>
  <c r="K208" i="17"/>
  <c r="K207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B218" i="9"/>
  <c r="B216" i="9"/>
  <c r="E218" i="2"/>
  <c r="D218" i="2"/>
  <c r="C218" i="2"/>
  <c r="B218" i="2"/>
  <c r="E217" i="2"/>
  <c r="D217" i="2"/>
  <c r="C217" i="2"/>
  <c r="B217" i="2"/>
  <c r="F216" i="2"/>
  <c r="E216" i="2"/>
  <c r="D216" i="2"/>
  <c r="C216" i="2"/>
  <c r="B216" i="2"/>
  <c r="E215" i="2"/>
  <c r="D215" i="2"/>
  <c r="C215" i="2"/>
  <c r="B215" i="2"/>
  <c r="E214" i="2"/>
  <c r="D214" i="2"/>
  <c r="C214" i="2"/>
  <c r="B214" i="2"/>
  <c r="E213" i="2"/>
  <c r="D213" i="2"/>
  <c r="C213" i="2"/>
  <c r="B213" i="2"/>
  <c r="E212" i="2"/>
  <c r="D212" i="2"/>
  <c r="C212" i="2"/>
  <c r="B212" i="2"/>
  <c r="E211" i="2"/>
  <c r="D211" i="2"/>
  <c r="C211" i="2"/>
  <c r="B211" i="2"/>
  <c r="E210" i="2"/>
  <c r="D210" i="2"/>
  <c r="C210" i="2"/>
  <c r="B210" i="2"/>
  <c r="E209" i="2"/>
  <c r="D209" i="2"/>
  <c r="C209" i="2"/>
  <c r="B209" i="2"/>
  <c r="E208" i="2"/>
  <c r="D208" i="2"/>
  <c r="C208" i="2"/>
  <c r="B208" i="2"/>
  <c r="E207" i="2"/>
  <c r="D207" i="2"/>
  <c r="C207" i="2"/>
  <c r="B207" i="2"/>
  <c r="F218" i="3"/>
  <c r="E218" i="3"/>
  <c r="D218" i="3"/>
  <c r="C218" i="3"/>
  <c r="B218" i="3"/>
  <c r="E217" i="3"/>
  <c r="D217" i="3"/>
  <c r="C217" i="3"/>
  <c r="B217" i="3"/>
  <c r="E216" i="3"/>
  <c r="D216" i="3"/>
  <c r="C216" i="3"/>
  <c r="B216" i="3"/>
  <c r="E215" i="3"/>
  <c r="D215" i="3"/>
  <c r="C215" i="3"/>
  <c r="B215" i="3"/>
  <c r="G214" i="3"/>
  <c r="E214" i="3"/>
  <c r="D214" i="3"/>
  <c r="C214" i="3"/>
  <c r="B214" i="3"/>
  <c r="E213" i="3"/>
  <c r="D213" i="3"/>
  <c r="C213" i="3"/>
  <c r="B213" i="3"/>
  <c r="E212" i="3"/>
  <c r="D212" i="3"/>
  <c r="C212" i="3"/>
  <c r="B212" i="3"/>
  <c r="E211" i="3"/>
  <c r="D211" i="3"/>
  <c r="C211" i="3"/>
  <c r="B211" i="3"/>
  <c r="E210" i="3"/>
  <c r="D210" i="3"/>
  <c r="C210" i="3"/>
  <c r="B210" i="3"/>
  <c r="E209" i="3"/>
  <c r="D209" i="3"/>
  <c r="C209" i="3"/>
  <c r="B209" i="3"/>
  <c r="E208" i="3"/>
  <c r="D208" i="3"/>
  <c r="C208" i="3"/>
  <c r="B208" i="3"/>
  <c r="E207" i="3"/>
  <c r="D207" i="3"/>
  <c r="C207" i="3"/>
  <c r="B207" i="3"/>
  <c r="I206" i="6"/>
  <c r="I205" i="6"/>
  <c r="I204" i="6"/>
  <c r="I203" i="6"/>
  <c r="I202" i="6"/>
  <c r="I201" i="6"/>
  <c r="I200" i="6"/>
  <c r="I199" i="6"/>
  <c r="I198" i="6"/>
  <c r="I197" i="6"/>
  <c r="I196" i="6"/>
  <c r="I195" i="6"/>
  <c r="I206" i="1"/>
  <c r="I205" i="1"/>
  <c r="I204" i="1"/>
  <c r="I203" i="1"/>
  <c r="I202" i="1"/>
  <c r="F202" i="2" s="1"/>
  <c r="I201" i="1"/>
  <c r="F201" i="2" s="1"/>
  <c r="I200" i="1"/>
  <c r="F200" i="2" s="1"/>
  <c r="I199" i="1"/>
  <c r="I198" i="1"/>
  <c r="I197" i="1"/>
  <c r="I196" i="1"/>
  <c r="I195" i="1"/>
  <c r="G206" i="3"/>
  <c r="E206" i="3"/>
  <c r="D206" i="3"/>
  <c r="C206" i="3"/>
  <c r="B206" i="3"/>
  <c r="E205" i="3"/>
  <c r="D205" i="3"/>
  <c r="C205" i="3"/>
  <c r="B205" i="3"/>
  <c r="E204" i="3"/>
  <c r="D204" i="3"/>
  <c r="C204" i="3"/>
  <c r="B204" i="3"/>
  <c r="E203" i="3"/>
  <c r="D203" i="3"/>
  <c r="C203" i="3"/>
  <c r="B203" i="3"/>
  <c r="E202" i="3"/>
  <c r="D202" i="3"/>
  <c r="C202" i="3"/>
  <c r="B202" i="3"/>
  <c r="E201" i="3"/>
  <c r="D201" i="3"/>
  <c r="C201" i="3"/>
  <c r="B201" i="3"/>
  <c r="E200" i="3"/>
  <c r="D200" i="3"/>
  <c r="C200" i="3"/>
  <c r="B200" i="3"/>
  <c r="E199" i="3"/>
  <c r="D199" i="3"/>
  <c r="C199" i="3"/>
  <c r="B199" i="3"/>
  <c r="E198" i="3"/>
  <c r="D198" i="3"/>
  <c r="C198" i="3"/>
  <c r="B198" i="3"/>
  <c r="E197" i="3"/>
  <c r="D197" i="3"/>
  <c r="C197" i="3"/>
  <c r="B197" i="3"/>
  <c r="E196" i="3"/>
  <c r="D196" i="3"/>
  <c r="C196" i="3"/>
  <c r="B196" i="3"/>
  <c r="E195" i="3"/>
  <c r="D195" i="3"/>
  <c r="C195" i="3"/>
  <c r="B195" i="3"/>
  <c r="E206" i="2"/>
  <c r="D206" i="2"/>
  <c r="C206" i="2"/>
  <c r="B206" i="2"/>
  <c r="E205" i="2"/>
  <c r="D205" i="2"/>
  <c r="C205" i="2"/>
  <c r="B205" i="2"/>
  <c r="E204" i="2"/>
  <c r="D204" i="2"/>
  <c r="C204" i="2"/>
  <c r="B204" i="2"/>
  <c r="E203" i="2"/>
  <c r="D203" i="2"/>
  <c r="C203" i="2"/>
  <c r="B203" i="2"/>
  <c r="E202" i="2"/>
  <c r="D202" i="2"/>
  <c r="C202" i="2"/>
  <c r="B202" i="2"/>
  <c r="E201" i="2"/>
  <c r="D201" i="2"/>
  <c r="C201" i="2"/>
  <c r="B201" i="2"/>
  <c r="E200" i="2"/>
  <c r="D200" i="2"/>
  <c r="C200" i="2"/>
  <c r="B200" i="2"/>
  <c r="E199" i="2"/>
  <c r="D199" i="2"/>
  <c r="C199" i="2"/>
  <c r="B199" i="2"/>
  <c r="E198" i="2"/>
  <c r="D198" i="2"/>
  <c r="C198" i="2"/>
  <c r="B198" i="2"/>
  <c r="E197" i="2"/>
  <c r="D197" i="2"/>
  <c r="C197" i="2"/>
  <c r="B197" i="2"/>
  <c r="E196" i="2"/>
  <c r="D196" i="2"/>
  <c r="C196" i="2"/>
  <c r="B196" i="2"/>
  <c r="E195" i="2"/>
  <c r="D195" i="2"/>
  <c r="C195" i="2"/>
  <c r="B195" i="2"/>
  <c r="L206" i="17"/>
  <c r="K206" i="17"/>
  <c r="L205" i="17"/>
  <c r="K205" i="17"/>
  <c r="L204" i="17"/>
  <c r="K204" i="17"/>
  <c r="L203" i="17"/>
  <c r="K203" i="17"/>
  <c r="L202" i="17"/>
  <c r="K202" i="17"/>
  <c r="L201" i="17"/>
  <c r="K201" i="17"/>
  <c r="L200" i="17"/>
  <c r="K200" i="17"/>
  <c r="L199" i="17"/>
  <c r="K199" i="17"/>
  <c r="L198" i="17"/>
  <c r="K198" i="17"/>
  <c r="L197" i="17"/>
  <c r="K197" i="17"/>
  <c r="L196" i="17"/>
  <c r="K196" i="17"/>
  <c r="L195" i="17"/>
  <c r="K195" i="17"/>
  <c r="K206" i="16"/>
  <c r="K205" i="16"/>
  <c r="K204" i="16"/>
  <c r="K203" i="16"/>
  <c r="K202" i="16"/>
  <c r="K201" i="16"/>
  <c r="K200" i="16"/>
  <c r="K199" i="16"/>
  <c r="K198" i="16"/>
  <c r="K197" i="16"/>
  <c r="K196" i="16"/>
  <c r="K195" i="16"/>
  <c r="I206" i="5"/>
  <c r="I205" i="5"/>
  <c r="I204" i="5"/>
  <c r="I203" i="5"/>
  <c r="I202" i="5"/>
  <c r="I201" i="5"/>
  <c r="I200" i="5"/>
  <c r="I199" i="5"/>
  <c r="I198" i="5"/>
  <c r="I197" i="5"/>
  <c r="I196" i="5"/>
  <c r="I195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206" i="1"/>
  <c r="B206" i="9" s="1"/>
  <c r="J205" i="1"/>
  <c r="G205" i="2" s="1"/>
  <c r="J204" i="1"/>
  <c r="K204" i="5" s="1"/>
  <c r="J203" i="1"/>
  <c r="J202" i="1"/>
  <c r="J201" i="1"/>
  <c r="B201" i="9" s="1"/>
  <c r="J200" i="1"/>
  <c r="J199" i="1"/>
  <c r="J198" i="1"/>
  <c r="J197" i="1"/>
  <c r="J196" i="1"/>
  <c r="J195" i="1"/>
  <c r="J206" i="6"/>
  <c r="B206" i="8" s="1"/>
  <c r="J205" i="6"/>
  <c r="B205" i="8" s="1"/>
  <c r="J204" i="6"/>
  <c r="B204" i="8" s="1"/>
  <c r="J203" i="6"/>
  <c r="B203" i="8" s="1"/>
  <c r="J202" i="6"/>
  <c r="B202" i="8" s="1"/>
  <c r="J201" i="6"/>
  <c r="B201" i="8" s="1"/>
  <c r="J200" i="6"/>
  <c r="B200" i="8" s="1"/>
  <c r="J199" i="6"/>
  <c r="B199" i="8" s="1"/>
  <c r="J198" i="6"/>
  <c r="B198" i="8" s="1"/>
  <c r="J197" i="6"/>
  <c r="B197" i="8" s="1"/>
  <c r="J196" i="6"/>
  <c r="B196" i="8" s="1"/>
  <c r="J195" i="6"/>
  <c r="J206" i="4"/>
  <c r="J205" i="4"/>
  <c r="J204" i="4"/>
  <c r="J203" i="4"/>
  <c r="J202" i="4"/>
  <c r="J201" i="4"/>
  <c r="J200" i="4"/>
  <c r="J199" i="4"/>
  <c r="J198" i="4"/>
  <c r="J197" i="4"/>
  <c r="J196" i="4"/>
  <c r="J195" i="4"/>
  <c r="I206" i="4"/>
  <c r="I205" i="4"/>
  <c r="I204" i="4"/>
  <c r="I203" i="4"/>
  <c r="I202" i="4"/>
  <c r="F202" i="3" s="1"/>
  <c r="I201" i="4"/>
  <c r="F201" i="3" s="1"/>
  <c r="I200" i="4"/>
  <c r="I199" i="4"/>
  <c r="I198" i="4"/>
  <c r="I197" i="4"/>
  <c r="I196" i="4"/>
  <c r="F196" i="3" s="1"/>
  <c r="I195" i="4"/>
  <c r="F195" i="3" s="1"/>
  <c r="E194" i="3"/>
  <c r="D194" i="3"/>
  <c r="C194" i="3"/>
  <c r="B194" i="3"/>
  <c r="E193" i="3"/>
  <c r="D193" i="3"/>
  <c r="C193" i="3"/>
  <c r="B193" i="3"/>
  <c r="E192" i="3"/>
  <c r="D192" i="3"/>
  <c r="C192" i="3"/>
  <c r="B192" i="3"/>
  <c r="E191" i="3"/>
  <c r="D191" i="3"/>
  <c r="C191" i="3"/>
  <c r="B191" i="3"/>
  <c r="E190" i="3"/>
  <c r="D190" i="3"/>
  <c r="C190" i="3"/>
  <c r="B190" i="3"/>
  <c r="E189" i="3"/>
  <c r="D189" i="3"/>
  <c r="C189" i="3"/>
  <c r="B189" i="3"/>
  <c r="E188" i="3"/>
  <c r="D188" i="3"/>
  <c r="C188" i="3"/>
  <c r="B188" i="3"/>
  <c r="E187" i="3"/>
  <c r="D187" i="3"/>
  <c r="C187" i="3"/>
  <c r="B187" i="3"/>
  <c r="E186" i="3"/>
  <c r="D186" i="3"/>
  <c r="C186" i="3"/>
  <c r="B186" i="3"/>
  <c r="E185" i="3"/>
  <c r="D185" i="3"/>
  <c r="C185" i="3"/>
  <c r="B185" i="3"/>
  <c r="E184" i="3"/>
  <c r="D184" i="3"/>
  <c r="C184" i="3"/>
  <c r="B184" i="3"/>
  <c r="E183" i="3"/>
  <c r="D183" i="3"/>
  <c r="C183" i="3"/>
  <c r="B183" i="3"/>
  <c r="E194" i="2"/>
  <c r="D194" i="2"/>
  <c r="C194" i="2"/>
  <c r="B194" i="2"/>
  <c r="E193" i="2"/>
  <c r="D193" i="2"/>
  <c r="C193" i="2"/>
  <c r="B193" i="2"/>
  <c r="E192" i="2"/>
  <c r="D192" i="2"/>
  <c r="C192" i="2"/>
  <c r="B192" i="2"/>
  <c r="E191" i="2"/>
  <c r="D191" i="2"/>
  <c r="C191" i="2"/>
  <c r="B191" i="2"/>
  <c r="E190" i="2"/>
  <c r="D190" i="2"/>
  <c r="C190" i="2"/>
  <c r="B190" i="2"/>
  <c r="E189" i="2"/>
  <c r="D189" i="2"/>
  <c r="C189" i="2"/>
  <c r="B189" i="2"/>
  <c r="E188" i="2"/>
  <c r="D188" i="2"/>
  <c r="C188" i="2"/>
  <c r="B188" i="2"/>
  <c r="E187" i="2"/>
  <c r="D187" i="2"/>
  <c r="C187" i="2"/>
  <c r="B187" i="2"/>
  <c r="E186" i="2"/>
  <c r="D186" i="2"/>
  <c r="C186" i="2"/>
  <c r="B186" i="2"/>
  <c r="E185" i="2"/>
  <c r="D185" i="2"/>
  <c r="C185" i="2"/>
  <c r="B185" i="2"/>
  <c r="E184" i="2"/>
  <c r="D184" i="2"/>
  <c r="C184" i="2"/>
  <c r="B184" i="2"/>
  <c r="E183" i="2"/>
  <c r="D183" i="2"/>
  <c r="C183" i="2"/>
  <c r="B183" i="2"/>
  <c r="L194" i="17"/>
  <c r="K194" i="17"/>
  <c r="L193" i="17"/>
  <c r="K193" i="17"/>
  <c r="L192" i="17"/>
  <c r="K192" i="17"/>
  <c r="L191" i="17"/>
  <c r="K191" i="17"/>
  <c r="L190" i="17"/>
  <c r="K190" i="17"/>
  <c r="L189" i="17"/>
  <c r="K189" i="17"/>
  <c r="L188" i="17"/>
  <c r="K188" i="17"/>
  <c r="L187" i="17"/>
  <c r="K187" i="17"/>
  <c r="L186" i="17"/>
  <c r="K186" i="17"/>
  <c r="L185" i="17"/>
  <c r="K185" i="17"/>
  <c r="L184" i="17"/>
  <c r="K184" i="17"/>
  <c r="L183" i="17"/>
  <c r="K183" i="17"/>
  <c r="K194" i="16"/>
  <c r="K193" i="16"/>
  <c r="K192" i="16"/>
  <c r="K191" i="16"/>
  <c r="K190" i="16"/>
  <c r="K189" i="16"/>
  <c r="K188" i="16"/>
  <c r="K187" i="16"/>
  <c r="K186" i="16"/>
  <c r="K185" i="16"/>
  <c r="K184" i="16"/>
  <c r="K183" i="16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94" i="1"/>
  <c r="B194" i="9" s="1"/>
  <c r="I194" i="1"/>
  <c r="J193" i="1"/>
  <c r="I193" i="1"/>
  <c r="F193" i="2" s="1"/>
  <c r="J192" i="1"/>
  <c r="B192" i="9" s="1"/>
  <c r="I192" i="1"/>
  <c r="J191" i="1"/>
  <c r="B191" i="9" s="1"/>
  <c r="I191" i="1"/>
  <c r="J190" i="1"/>
  <c r="B190" i="9" s="1"/>
  <c r="I190" i="1"/>
  <c r="J189" i="1"/>
  <c r="K189" i="5" s="1"/>
  <c r="I189" i="1"/>
  <c r="J188" i="1"/>
  <c r="K188" i="5" s="1"/>
  <c r="I188" i="1"/>
  <c r="J187" i="1"/>
  <c r="K187" i="5" s="1"/>
  <c r="I187" i="1"/>
  <c r="J186" i="1"/>
  <c r="K186" i="5" s="1"/>
  <c r="I186" i="1"/>
  <c r="J185" i="1"/>
  <c r="B185" i="9" s="1"/>
  <c r="I185" i="1"/>
  <c r="J184" i="1"/>
  <c r="I184" i="1"/>
  <c r="J183" i="1"/>
  <c r="K183" i="1" s="1"/>
  <c r="I183" i="1"/>
  <c r="I183" i="4"/>
  <c r="F183" i="3" s="1"/>
  <c r="J194" i="6"/>
  <c r="B194" i="8" s="1"/>
  <c r="I194" i="6"/>
  <c r="J193" i="6"/>
  <c r="B193" i="8" s="1"/>
  <c r="I193" i="6"/>
  <c r="J192" i="6"/>
  <c r="B192" i="8" s="1"/>
  <c r="I192" i="6"/>
  <c r="J191" i="6"/>
  <c r="B191" i="8" s="1"/>
  <c r="I191" i="6"/>
  <c r="J190" i="6"/>
  <c r="B190" i="8" s="1"/>
  <c r="I190" i="6"/>
  <c r="J189" i="6"/>
  <c r="B189" i="8" s="1"/>
  <c r="I189" i="6"/>
  <c r="J188" i="6"/>
  <c r="B188" i="8" s="1"/>
  <c r="I188" i="6"/>
  <c r="J187" i="6"/>
  <c r="B187" i="8" s="1"/>
  <c r="I187" i="6"/>
  <c r="J186" i="6"/>
  <c r="B186" i="8" s="1"/>
  <c r="I186" i="6"/>
  <c r="J185" i="6"/>
  <c r="B185" i="8" s="1"/>
  <c r="I185" i="6"/>
  <c r="J184" i="6"/>
  <c r="I184" i="6"/>
  <c r="J183" i="6"/>
  <c r="I183" i="6"/>
  <c r="B193" i="9"/>
  <c r="J194" i="4"/>
  <c r="G194" i="3" s="1"/>
  <c r="I194" i="4"/>
  <c r="F194" i="3" s="1"/>
  <c r="J193" i="4"/>
  <c r="I193" i="4"/>
  <c r="J192" i="4"/>
  <c r="I192" i="4"/>
  <c r="J191" i="4"/>
  <c r="I191" i="4"/>
  <c r="J190" i="4"/>
  <c r="I190" i="4"/>
  <c r="J189" i="4"/>
  <c r="I189" i="4"/>
  <c r="J188" i="4"/>
  <c r="I188" i="4"/>
  <c r="J187" i="4"/>
  <c r="I187" i="4"/>
  <c r="J186" i="4"/>
  <c r="I186" i="4"/>
  <c r="J185" i="4"/>
  <c r="I185" i="4"/>
  <c r="J184" i="4"/>
  <c r="I184" i="4"/>
  <c r="F184" i="3" s="1"/>
  <c r="J183" i="4"/>
  <c r="K183" i="4" s="1"/>
  <c r="E182" i="2"/>
  <c r="D182" i="2"/>
  <c r="C182" i="2"/>
  <c r="B182" i="2"/>
  <c r="E181" i="2"/>
  <c r="D181" i="2"/>
  <c r="C181" i="2"/>
  <c r="B181" i="2"/>
  <c r="E180" i="2"/>
  <c r="D180" i="2"/>
  <c r="C180" i="2"/>
  <c r="B180" i="2"/>
  <c r="E179" i="2"/>
  <c r="D179" i="2"/>
  <c r="C179" i="2"/>
  <c r="B179" i="2"/>
  <c r="E178" i="2"/>
  <c r="D178" i="2"/>
  <c r="C178" i="2"/>
  <c r="B178" i="2"/>
  <c r="E177" i="2"/>
  <c r="D177" i="2"/>
  <c r="C177" i="2"/>
  <c r="B177" i="2"/>
  <c r="E176" i="2"/>
  <c r="D176" i="2"/>
  <c r="C176" i="2"/>
  <c r="B176" i="2"/>
  <c r="E175" i="2"/>
  <c r="D175" i="2"/>
  <c r="C175" i="2"/>
  <c r="B175" i="2"/>
  <c r="E174" i="2"/>
  <c r="D174" i="2"/>
  <c r="C174" i="2"/>
  <c r="B174" i="2"/>
  <c r="E173" i="2"/>
  <c r="D173" i="2"/>
  <c r="C173" i="2"/>
  <c r="B173" i="2"/>
  <c r="E172" i="2"/>
  <c r="D172" i="2"/>
  <c r="C172" i="2"/>
  <c r="B172" i="2"/>
  <c r="E171" i="2"/>
  <c r="D171" i="2"/>
  <c r="C171" i="2"/>
  <c r="B171" i="2"/>
  <c r="F231" i="3" l="1"/>
  <c r="F231" i="2"/>
  <c r="L236" i="1"/>
  <c r="K231" i="4"/>
  <c r="K232" i="4" s="1"/>
  <c r="L219" i="6"/>
  <c r="L241" i="1"/>
  <c r="K232" i="5"/>
  <c r="K238" i="5"/>
  <c r="B238" i="9"/>
  <c r="G231" i="2"/>
  <c r="G232" i="2"/>
  <c r="G233" i="2"/>
  <c r="G234" i="2"/>
  <c r="G235" i="2"/>
  <c r="G236" i="2"/>
  <c r="G237" i="2"/>
  <c r="G239" i="2"/>
  <c r="G240" i="2"/>
  <c r="G241" i="2"/>
  <c r="G242" i="2"/>
  <c r="F194" i="2"/>
  <c r="L238" i="1"/>
  <c r="B232" i="9"/>
  <c r="D242" i="9" s="1"/>
  <c r="B239" i="9"/>
  <c r="G229" i="2"/>
  <c r="B233" i="9"/>
  <c r="F191" i="2"/>
  <c r="K194" i="5"/>
  <c r="F206" i="2"/>
  <c r="K233" i="4"/>
  <c r="B241" i="9"/>
  <c r="L234" i="1"/>
  <c r="F203" i="2"/>
  <c r="G218" i="2"/>
  <c r="F217" i="3"/>
  <c r="L231" i="6"/>
  <c r="K235" i="5"/>
  <c r="K237" i="5"/>
  <c r="F192" i="2"/>
  <c r="F206" i="3"/>
  <c r="F210" i="3"/>
  <c r="F230" i="3"/>
  <c r="K231" i="1"/>
  <c r="K231" i="5"/>
  <c r="L231" i="5" s="1"/>
  <c r="B231" i="8"/>
  <c r="C240" i="8" s="1"/>
  <c r="L195" i="1"/>
  <c r="F211" i="3"/>
  <c r="G230" i="3"/>
  <c r="L233" i="6"/>
  <c r="L231" i="1"/>
  <c r="L240" i="1"/>
  <c r="C241" i="9"/>
  <c r="L242" i="1"/>
  <c r="I242" i="2" s="1"/>
  <c r="L233" i="1"/>
  <c r="L235" i="1"/>
  <c r="L237" i="1"/>
  <c r="L239" i="1"/>
  <c r="L238" i="6"/>
  <c r="K232" i="6"/>
  <c r="K233" i="6" s="1"/>
  <c r="K234" i="6" s="1"/>
  <c r="K235" i="6" s="1"/>
  <c r="K236" i="6" s="1"/>
  <c r="K237" i="6" s="1"/>
  <c r="K238" i="6" s="1"/>
  <c r="K239" i="6" s="1"/>
  <c r="K240" i="6" s="1"/>
  <c r="K241" i="6" s="1"/>
  <c r="K242" i="6" s="1"/>
  <c r="L234" i="6"/>
  <c r="L236" i="6"/>
  <c r="L232" i="6"/>
  <c r="I232" i="2" s="1"/>
  <c r="L240" i="6"/>
  <c r="L242" i="6"/>
  <c r="L235" i="6"/>
  <c r="L237" i="6"/>
  <c r="L239" i="6"/>
  <c r="L241" i="6"/>
  <c r="G230" i="2"/>
  <c r="K230" i="5"/>
  <c r="B229" i="9"/>
  <c r="F226" i="2"/>
  <c r="B227" i="9"/>
  <c r="G228" i="2"/>
  <c r="G229" i="3"/>
  <c r="F229" i="3"/>
  <c r="F228" i="3"/>
  <c r="K228" i="5"/>
  <c r="G223" i="3"/>
  <c r="G227" i="3"/>
  <c r="F227" i="3"/>
  <c r="F227" i="2"/>
  <c r="G227" i="2"/>
  <c r="G226" i="3"/>
  <c r="F226" i="3"/>
  <c r="G225" i="2"/>
  <c r="K226" i="5"/>
  <c r="K225" i="5"/>
  <c r="G226" i="2"/>
  <c r="B223" i="8"/>
  <c r="G225" i="3"/>
  <c r="F225" i="3"/>
  <c r="F221" i="2"/>
  <c r="F225" i="2"/>
  <c r="G224" i="2"/>
  <c r="F222" i="2"/>
  <c r="K224" i="5"/>
  <c r="B225" i="9"/>
  <c r="G223" i="2"/>
  <c r="G224" i="3"/>
  <c r="F224" i="3"/>
  <c r="B224" i="9"/>
  <c r="K223" i="5"/>
  <c r="G222" i="2"/>
  <c r="K222" i="5"/>
  <c r="F223" i="3"/>
  <c r="G222" i="3"/>
  <c r="G221" i="3"/>
  <c r="F223" i="2"/>
  <c r="K220" i="5"/>
  <c r="B219" i="3"/>
  <c r="F222" i="3"/>
  <c r="F219" i="2"/>
  <c r="K219" i="6"/>
  <c r="K220" i="6" s="1"/>
  <c r="K221" i="6" s="1"/>
  <c r="K222" i="6" s="1"/>
  <c r="K223" i="6" s="1"/>
  <c r="K224" i="6" s="1"/>
  <c r="K225" i="6" s="1"/>
  <c r="K226" i="6" s="1"/>
  <c r="K227" i="6" s="1"/>
  <c r="K228" i="6" s="1"/>
  <c r="K229" i="6" s="1"/>
  <c r="K230" i="6" s="1"/>
  <c r="K221" i="5"/>
  <c r="G221" i="2"/>
  <c r="L227" i="1"/>
  <c r="B221" i="9"/>
  <c r="D231" i="9" s="1"/>
  <c r="F221" i="3"/>
  <c r="F220" i="2"/>
  <c r="L223" i="6"/>
  <c r="G220" i="2"/>
  <c r="L224" i="6"/>
  <c r="G220" i="3"/>
  <c r="F220" i="3"/>
  <c r="B219" i="8"/>
  <c r="C219" i="8" s="1"/>
  <c r="F219" i="3"/>
  <c r="L222" i="6"/>
  <c r="L230" i="6"/>
  <c r="L221" i="6"/>
  <c r="L229" i="6"/>
  <c r="L220" i="6"/>
  <c r="L228" i="6"/>
  <c r="L226" i="6"/>
  <c r="G219" i="3"/>
  <c r="L227" i="6"/>
  <c r="L225" i="6"/>
  <c r="L219" i="1"/>
  <c r="L224" i="1"/>
  <c r="K219" i="1"/>
  <c r="L221" i="1"/>
  <c r="L226" i="1"/>
  <c r="L223" i="1"/>
  <c r="L220" i="1"/>
  <c r="L228" i="1"/>
  <c r="B219" i="9"/>
  <c r="L225" i="1"/>
  <c r="K219" i="5"/>
  <c r="L219" i="5" s="1"/>
  <c r="L229" i="1"/>
  <c r="L222" i="1"/>
  <c r="G219" i="2"/>
  <c r="K220" i="4"/>
  <c r="L230" i="1"/>
  <c r="K211" i="5"/>
  <c r="F208" i="3"/>
  <c r="F216" i="3"/>
  <c r="G218" i="3"/>
  <c r="G217" i="3"/>
  <c r="F212" i="2"/>
  <c r="G208" i="2"/>
  <c r="G216" i="2"/>
  <c r="K208" i="4"/>
  <c r="K209" i="4" s="1"/>
  <c r="K210" i="4" s="1"/>
  <c r="K211" i="4" s="1"/>
  <c r="K212" i="4" s="1"/>
  <c r="G215" i="3"/>
  <c r="G216" i="3"/>
  <c r="B211" i="9"/>
  <c r="G213" i="3"/>
  <c r="G213" i="2"/>
  <c r="F207" i="2"/>
  <c r="F214" i="2"/>
  <c r="G215" i="2"/>
  <c r="K215" i="5"/>
  <c r="K214" i="5"/>
  <c r="B214" i="9"/>
  <c r="B213" i="9"/>
  <c r="K212" i="5"/>
  <c r="F214" i="3"/>
  <c r="F213" i="3"/>
  <c r="F212" i="3"/>
  <c r="K213" i="5"/>
  <c r="G212" i="3"/>
  <c r="G211" i="3"/>
  <c r="G212" i="2"/>
  <c r="G209" i="3"/>
  <c r="G211" i="2"/>
  <c r="K207" i="5"/>
  <c r="L207" i="5" s="1"/>
  <c r="K210" i="5"/>
  <c r="L210" i="1"/>
  <c r="B208" i="9"/>
  <c r="K208" i="5"/>
  <c r="G210" i="3"/>
  <c r="G208" i="3"/>
  <c r="F209" i="3"/>
  <c r="K209" i="5"/>
  <c r="L213" i="6"/>
  <c r="L212" i="6"/>
  <c r="L211" i="6"/>
  <c r="L215" i="6"/>
  <c r="L210" i="6"/>
  <c r="L209" i="6"/>
  <c r="L218" i="6"/>
  <c r="G207" i="3"/>
  <c r="L208" i="6"/>
  <c r="L217" i="6"/>
  <c r="L216" i="6"/>
  <c r="K207" i="6"/>
  <c r="K208" i="6" s="1"/>
  <c r="L214" i="6"/>
  <c r="L218" i="1"/>
  <c r="L209" i="1"/>
  <c r="L217" i="1"/>
  <c r="L208" i="1"/>
  <c r="L216" i="1"/>
  <c r="L207" i="1"/>
  <c r="L215" i="1"/>
  <c r="L214" i="1"/>
  <c r="K207" i="1"/>
  <c r="G207" i="2"/>
  <c r="L212" i="1"/>
  <c r="L213" i="1"/>
  <c r="L211" i="1"/>
  <c r="F207" i="3"/>
  <c r="L207" i="6"/>
  <c r="D212" i="8"/>
  <c r="C216" i="8"/>
  <c r="D207" i="8"/>
  <c r="C207" i="8"/>
  <c r="B209" i="9"/>
  <c r="G209" i="2"/>
  <c r="G210" i="2"/>
  <c r="K218" i="5"/>
  <c r="G217" i="2"/>
  <c r="K217" i="5"/>
  <c r="D210" i="8"/>
  <c r="C213" i="8"/>
  <c r="D218" i="8"/>
  <c r="C210" i="8"/>
  <c r="D215" i="8"/>
  <c r="C218" i="8"/>
  <c r="C215" i="8"/>
  <c r="D209" i="8"/>
  <c r="C212" i="8"/>
  <c r="D217" i="8"/>
  <c r="C217" i="8"/>
  <c r="D211" i="8"/>
  <c r="C209" i="8"/>
  <c r="C214" i="8"/>
  <c r="C211" i="8"/>
  <c r="D216" i="8"/>
  <c r="D214" i="8"/>
  <c r="D208" i="8"/>
  <c r="C208" i="8"/>
  <c r="D213" i="8"/>
  <c r="G206" i="2"/>
  <c r="F205" i="2"/>
  <c r="F203" i="3"/>
  <c r="K205" i="5"/>
  <c r="F205" i="3"/>
  <c r="F204" i="2"/>
  <c r="F204" i="3"/>
  <c r="G205" i="3"/>
  <c r="G204" i="3"/>
  <c r="B204" i="9"/>
  <c r="G203" i="2"/>
  <c r="G203" i="3"/>
  <c r="G202" i="2"/>
  <c r="G202" i="3"/>
  <c r="G201" i="3"/>
  <c r="F195" i="2"/>
  <c r="F198" i="3"/>
  <c r="F200" i="3"/>
  <c r="F199" i="3"/>
  <c r="F199" i="2"/>
  <c r="G200" i="3"/>
  <c r="G200" i="2"/>
  <c r="G199" i="3"/>
  <c r="G199" i="2"/>
  <c r="G198" i="3"/>
  <c r="G197" i="3"/>
  <c r="G197" i="2"/>
  <c r="G196" i="3"/>
  <c r="F198" i="2"/>
  <c r="L198" i="6"/>
  <c r="G198" i="2"/>
  <c r="F197" i="2"/>
  <c r="K195" i="5"/>
  <c r="L195" i="5" s="1"/>
  <c r="L199" i="6"/>
  <c r="G195" i="3"/>
  <c r="K195" i="6"/>
  <c r="K196" i="6" s="1"/>
  <c r="K197" i="6" s="1"/>
  <c r="K198" i="6" s="1"/>
  <c r="K199" i="6" s="1"/>
  <c r="K200" i="6" s="1"/>
  <c r="K201" i="6" s="1"/>
  <c r="K202" i="6" s="1"/>
  <c r="K203" i="6" s="1"/>
  <c r="K204" i="6" s="1"/>
  <c r="K205" i="6" s="1"/>
  <c r="K206" i="6" s="1"/>
  <c r="B195" i="8"/>
  <c r="D206" i="8" s="1"/>
  <c r="L202" i="6"/>
  <c r="F197" i="3"/>
  <c r="F196" i="2"/>
  <c r="L201" i="6"/>
  <c r="L200" i="6"/>
  <c r="L204" i="6"/>
  <c r="L197" i="6"/>
  <c r="L206" i="6"/>
  <c r="L195" i="6"/>
  <c r="I195" i="2" s="1"/>
  <c r="L205" i="6"/>
  <c r="L203" i="6"/>
  <c r="K195" i="4"/>
  <c r="L196" i="6"/>
  <c r="K198" i="5"/>
  <c r="B203" i="9"/>
  <c r="B200" i="9"/>
  <c r="K197" i="5"/>
  <c r="K203" i="5"/>
  <c r="B199" i="9"/>
  <c r="L200" i="1"/>
  <c r="B198" i="9"/>
  <c r="B197" i="9"/>
  <c r="K195" i="1"/>
  <c r="K196" i="1" s="1"/>
  <c r="L201" i="1"/>
  <c r="K206" i="5"/>
  <c r="B205" i="9"/>
  <c r="K201" i="5"/>
  <c r="L204" i="1"/>
  <c r="K200" i="5"/>
  <c r="K202" i="5"/>
  <c r="B196" i="9"/>
  <c r="D207" i="9" s="1"/>
  <c r="K199" i="5"/>
  <c r="B202" i="9"/>
  <c r="G195" i="2"/>
  <c r="G196" i="2"/>
  <c r="G201" i="2"/>
  <c r="G204" i="2"/>
  <c r="K196" i="5"/>
  <c r="B195" i="9"/>
  <c r="C198" i="8"/>
  <c r="L198" i="1"/>
  <c r="L206" i="1"/>
  <c r="L203" i="1"/>
  <c r="L197" i="1"/>
  <c r="L205" i="1"/>
  <c r="L202" i="1"/>
  <c r="L199" i="1"/>
  <c r="L196" i="1"/>
  <c r="F191" i="3"/>
  <c r="G194" i="2"/>
  <c r="B187" i="9"/>
  <c r="K191" i="5"/>
  <c r="F192" i="3"/>
  <c r="K193" i="5"/>
  <c r="G193" i="2"/>
  <c r="F186" i="3"/>
  <c r="G193" i="3"/>
  <c r="F193" i="3"/>
  <c r="G192" i="3"/>
  <c r="F190" i="2"/>
  <c r="G192" i="2"/>
  <c r="K192" i="5"/>
  <c r="G190" i="3"/>
  <c r="F190" i="3"/>
  <c r="G191" i="2"/>
  <c r="G191" i="3"/>
  <c r="F188" i="3"/>
  <c r="B189" i="9"/>
  <c r="G185" i="3"/>
  <c r="G189" i="3"/>
  <c r="F186" i="2"/>
  <c r="G187" i="3"/>
  <c r="G189" i="2"/>
  <c r="K190" i="5"/>
  <c r="G190" i="2"/>
  <c r="F189" i="3"/>
  <c r="G188" i="3"/>
  <c r="F189" i="2"/>
  <c r="F184" i="2"/>
  <c r="F188" i="2"/>
  <c r="F187" i="3"/>
  <c r="F183" i="2"/>
  <c r="F187" i="2"/>
  <c r="G188" i="2"/>
  <c r="B188" i="9"/>
  <c r="G187" i="2"/>
  <c r="G184" i="2"/>
  <c r="F185" i="2"/>
  <c r="F185" i="3"/>
  <c r="G186" i="3"/>
  <c r="K185" i="5"/>
  <c r="G186" i="2"/>
  <c r="K184" i="5"/>
  <c r="K184" i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L194" i="5" s="1"/>
  <c r="B186" i="9"/>
  <c r="G185" i="2"/>
  <c r="L194" i="1"/>
  <c r="B183" i="9"/>
  <c r="L194" i="6"/>
  <c r="G184" i="3"/>
  <c r="B183" i="8"/>
  <c r="B184" i="8"/>
  <c r="G183" i="2"/>
  <c r="K183" i="5"/>
  <c r="L183" i="5" s="1"/>
  <c r="K183" i="6"/>
  <c r="H183" i="3" s="1"/>
  <c r="K184" i="4"/>
  <c r="G183" i="3"/>
  <c r="B184" i="9"/>
  <c r="J182" i="4"/>
  <c r="I182" i="4"/>
  <c r="J181" i="4"/>
  <c r="I181" i="4"/>
  <c r="J180" i="4"/>
  <c r="I180" i="4"/>
  <c r="J179" i="4"/>
  <c r="I179" i="4"/>
  <c r="J178" i="4"/>
  <c r="I178" i="4"/>
  <c r="J177" i="4"/>
  <c r="I177" i="4"/>
  <c r="J176" i="4"/>
  <c r="I176" i="4"/>
  <c r="J175" i="4"/>
  <c r="I175" i="4"/>
  <c r="J174" i="4"/>
  <c r="I174" i="4"/>
  <c r="J173" i="4"/>
  <c r="I173" i="4"/>
  <c r="J172" i="4"/>
  <c r="I172" i="4"/>
  <c r="F172" i="3" s="1"/>
  <c r="J171" i="4"/>
  <c r="K171" i="4" s="1"/>
  <c r="I171" i="4"/>
  <c r="F171" i="3" s="1"/>
  <c r="E182" i="3"/>
  <c r="D182" i="3"/>
  <c r="C182" i="3"/>
  <c r="B182" i="3"/>
  <c r="E181" i="3"/>
  <c r="D181" i="3"/>
  <c r="C181" i="3"/>
  <c r="B181" i="3"/>
  <c r="E180" i="3"/>
  <c r="D180" i="3"/>
  <c r="C180" i="3"/>
  <c r="B180" i="3"/>
  <c r="E179" i="3"/>
  <c r="D179" i="3"/>
  <c r="C179" i="3"/>
  <c r="B179" i="3"/>
  <c r="E178" i="3"/>
  <c r="D178" i="3"/>
  <c r="C178" i="3"/>
  <c r="B178" i="3"/>
  <c r="E177" i="3"/>
  <c r="D177" i="3"/>
  <c r="C177" i="3"/>
  <c r="B177" i="3"/>
  <c r="E176" i="3"/>
  <c r="D176" i="3"/>
  <c r="C176" i="3"/>
  <c r="B176" i="3"/>
  <c r="E175" i="3"/>
  <c r="D175" i="3"/>
  <c r="C175" i="3"/>
  <c r="B175" i="3"/>
  <c r="E174" i="3"/>
  <c r="D174" i="3"/>
  <c r="C174" i="3"/>
  <c r="B174" i="3"/>
  <c r="E173" i="3"/>
  <c r="D173" i="3"/>
  <c r="C173" i="3"/>
  <c r="B173" i="3"/>
  <c r="E172" i="3"/>
  <c r="D172" i="3"/>
  <c r="C172" i="3"/>
  <c r="B172" i="3"/>
  <c r="E171" i="3"/>
  <c r="D171" i="3"/>
  <c r="C171" i="3"/>
  <c r="B171" i="3"/>
  <c r="L182" i="17"/>
  <c r="K182" i="17"/>
  <c r="L181" i="17"/>
  <c r="K181" i="17"/>
  <c r="L180" i="17"/>
  <c r="K180" i="17"/>
  <c r="L179" i="17"/>
  <c r="K179" i="17"/>
  <c r="L178" i="17"/>
  <c r="K178" i="17"/>
  <c r="L177" i="17"/>
  <c r="K177" i="17"/>
  <c r="L176" i="17"/>
  <c r="K176" i="17"/>
  <c r="L175" i="17"/>
  <c r="K175" i="17"/>
  <c r="L174" i="17"/>
  <c r="K174" i="17"/>
  <c r="L173" i="17"/>
  <c r="K173" i="17"/>
  <c r="L172" i="17"/>
  <c r="K172" i="17"/>
  <c r="L171" i="17"/>
  <c r="K171" i="17"/>
  <c r="K182" i="16"/>
  <c r="K181" i="16"/>
  <c r="K180" i="16"/>
  <c r="K179" i="16"/>
  <c r="K178" i="16"/>
  <c r="K177" i="16"/>
  <c r="K176" i="16"/>
  <c r="K175" i="16"/>
  <c r="K174" i="16"/>
  <c r="K173" i="16"/>
  <c r="K172" i="16"/>
  <c r="K171" i="16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82" i="1"/>
  <c r="B182" i="9" s="1"/>
  <c r="I182" i="1"/>
  <c r="F182" i="2" s="1"/>
  <c r="J181" i="1"/>
  <c r="L192" i="1" s="1"/>
  <c r="I181" i="1"/>
  <c r="J180" i="1"/>
  <c r="L191" i="1" s="1"/>
  <c r="I180" i="1"/>
  <c r="J179" i="1"/>
  <c r="B179" i="9" s="1"/>
  <c r="I179" i="1"/>
  <c r="J178" i="1"/>
  <c r="K178" i="5" s="1"/>
  <c r="I178" i="1"/>
  <c r="J177" i="1"/>
  <c r="B177" i="9" s="1"/>
  <c r="I177" i="1"/>
  <c r="J176" i="1"/>
  <c r="B176" i="9" s="1"/>
  <c r="I176" i="1"/>
  <c r="J175" i="1"/>
  <c r="B175" i="9" s="1"/>
  <c r="I175" i="1"/>
  <c r="J174" i="1"/>
  <c r="B174" i="9" s="1"/>
  <c r="I174" i="1"/>
  <c r="J173" i="1"/>
  <c r="B173" i="9" s="1"/>
  <c r="I173" i="1"/>
  <c r="J172" i="1"/>
  <c r="I172" i="1"/>
  <c r="J171" i="1"/>
  <c r="K171" i="1" s="1"/>
  <c r="I171" i="1"/>
  <c r="J182" i="6"/>
  <c r="L193" i="6" s="1"/>
  <c r="I182" i="6"/>
  <c r="J181" i="6"/>
  <c r="L191" i="6" s="1"/>
  <c r="I181" i="6"/>
  <c r="J180" i="6"/>
  <c r="B180" i="8" s="1"/>
  <c r="I180" i="6"/>
  <c r="F180" i="3" s="1"/>
  <c r="J179" i="6"/>
  <c r="G179" i="3" s="1"/>
  <c r="I179" i="6"/>
  <c r="J178" i="6"/>
  <c r="B178" i="8" s="1"/>
  <c r="I178" i="6"/>
  <c r="J177" i="6"/>
  <c r="B177" i="8" s="1"/>
  <c r="I177" i="6"/>
  <c r="J176" i="6"/>
  <c r="B176" i="8" s="1"/>
  <c r="I176" i="6"/>
  <c r="J175" i="6"/>
  <c r="B175" i="8" s="1"/>
  <c r="I175" i="6"/>
  <c r="J174" i="6"/>
  <c r="I174" i="6"/>
  <c r="J173" i="6"/>
  <c r="B173" i="8" s="1"/>
  <c r="I173" i="6"/>
  <c r="J172" i="6"/>
  <c r="B172" i="8" s="1"/>
  <c r="I172" i="6"/>
  <c r="J171" i="6"/>
  <c r="K171" i="6" s="1"/>
  <c r="I171" i="6"/>
  <c r="B159" i="3"/>
  <c r="B160" i="3"/>
  <c r="C159" i="3"/>
  <c r="C160" i="3"/>
  <c r="D160" i="3"/>
  <c r="D159" i="3"/>
  <c r="E160" i="3"/>
  <c r="E159" i="3"/>
  <c r="E159" i="2"/>
  <c r="E160" i="2"/>
  <c r="D159" i="2"/>
  <c r="D160" i="2"/>
  <c r="C159" i="2"/>
  <c r="B159" i="2"/>
  <c r="C160" i="2"/>
  <c r="B160" i="2"/>
  <c r="J160" i="6"/>
  <c r="B160" i="8" s="1"/>
  <c r="I160" i="6"/>
  <c r="J159" i="6"/>
  <c r="B159" i="8" s="1"/>
  <c r="I159" i="6"/>
  <c r="I170" i="1"/>
  <c r="I169" i="1"/>
  <c r="I168" i="1"/>
  <c r="I167" i="1"/>
  <c r="I166" i="1"/>
  <c r="I165" i="1"/>
  <c r="I164" i="1"/>
  <c r="I163" i="1"/>
  <c r="I162" i="1"/>
  <c r="I161" i="1"/>
  <c r="I160" i="1"/>
  <c r="I159" i="1"/>
  <c r="D241" i="9" l="1"/>
  <c r="C242" i="9"/>
  <c r="C236" i="9"/>
  <c r="C238" i="9"/>
  <c r="D233" i="9"/>
  <c r="H231" i="3"/>
  <c r="H232" i="3"/>
  <c r="I236" i="2"/>
  <c r="C233" i="8"/>
  <c r="C236" i="8"/>
  <c r="I235" i="2"/>
  <c r="D240" i="8"/>
  <c r="I238" i="2"/>
  <c r="I241" i="2"/>
  <c r="I233" i="2"/>
  <c r="C237" i="8"/>
  <c r="L185" i="6"/>
  <c r="L183" i="1"/>
  <c r="F174" i="2"/>
  <c r="L189" i="1"/>
  <c r="C235" i="8"/>
  <c r="D234" i="8"/>
  <c r="K159" i="6"/>
  <c r="K160" i="6" s="1"/>
  <c r="B181" i="8"/>
  <c r="D232" i="8"/>
  <c r="C239" i="8"/>
  <c r="I240" i="2"/>
  <c r="H231" i="2"/>
  <c r="K232" i="1"/>
  <c r="L190" i="1"/>
  <c r="C239" i="9"/>
  <c r="C231" i="9"/>
  <c r="D235" i="9"/>
  <c r="D236" i="9"/>
  <c r="D233" i="8"/>
  <c r="F179" i="3"/>
  <c r="F171" i="2"/>
  <c r="F175" i="2"/>
  <c r="F179" i="2"/>
  <c r="B182" i="8"/>
  <c r="C193" i="8" s="1"/>
  <c r="F182" i="3"/>
  <c r="L185" i="1"/>
  <c r="L186" i="6"/>
  <c r="L190" i="6"/>
  <c r="L184" i="1"/>
  <c r="C219" i="9"/>
  <c r="D237" i="9"/>
  <c r="D238" i="9"/>
  <c r="D239" i="9"/>
  <c r="C238" i="8"/>
  <c r="D236" i="8"/>
  <c r="I231" i="2"/>
  <c r="B181" i="9"/>
  <c r="K182" i="5"/>
  <c r="G182" i="2"/>
  <c r="G182" i="3"/>
  <c r="L193" i="1"/>
  <c r="L188" i="1"/>
  <c r="L183" i="6"/>
  <c r="C232" i="9"/>
  <c r="C233" i="9"/>
  <c r="C234" i="9"/>
  <c r="D235" i="8"/>
  <c r="C242" i="8"/>
  <c r="C240" i="9"/>
  <c r="L192" i="6"/>
  <c r="F176" i="2"/>
  <c r="I219" i="2"/>
  <c r="D231" i="8"/>
  <c r="D240" i="9"/>
  <c r="C241" i="8"/>
  <c r="D239" i="8"/>
  <c r="I234" i="2"/>
  <c r="C231" i="8"/>
  <c r="L188" i="6"/>
  <c r="F178" i="2"/>
  <c r="K181" i="5"/>
  <c r="F172" i="2"/>
  <c r="F180" i="2"/>
  <c r="L187" i="1"/>
  <c r="L184" i="6"/>
  <c r="L189" i="6"/>
  <c r="C237" i="9"/>
  <c r="I239" i="2"/>
  <c r="C235" i="9"/>
  <c r="D237" i="8"/>
  <c r="D238" i="8"/>
  <c r="C234" i="8"/>
  <c r="F173" i="2"/>
  <c r="F177" i="2"/>
  <c r="F181" i="2"/>
  <c r="L187" i="6"/>
  <c r="L186" i="1"/>
  <c r="I237" i="2"/>
  <c r="D232" i="9"/>
  <c r="C232" i="8"/>
  <c r="D241" i="8"/>
  <c r="D242" i="8"/>
  <c r="K234" i="4"/>
  <c r="H233" i="3"/>
  <c r="D234" i="9"/>
  <c r="C207" i="9"/>
  <c r="I222" i="2"/>
  <c r="I223" i="2"/>
  <c r="D229" i="8"/>
  <c r="C229" i="9"/>
  <c r="C222" i="8"/>
  <c r="I228" i="2"/>
  <c r="D228" i="8"/>
  <c r="I220" i="2"/>
  <c r="H219" i="3"/>
  <c r="D226" i="9"/>
  <c r="D222" i="8"/>
  <c r="C225" i="8"/>
  <c r="D223" i="8"/>
  <c r="D219" i="8"/>
  <c r="C220" i="8"/>
  <c r="C221" i="8"/>
  <c r="D227" i="8"/>
  <c r="D225" i="8"/>
  <c r="D226" i="8"/>
  <c r="C230" i="8"/>
  <c r="C229" i="8"/>
  <c r="D224" i="8"/>
  <c r="C226" i="8"/>
  <c r="C227" i="8"/>
  <c r="C228" i="8"/>
  <c r="D220" i="8"/>
  <c r="D221" i="8"/>
  <c r="C223" i="8"/>
  <c r="C224" i="8"/>
  <c r="D230" i="8"/>
  <c r="D227" i="9"/>
  <c r="I227" i="2"/>
  <c r="C230" i="9"/>
  <c r="I224" i="2"/>
  <c r="I229" i="2"/>
  <c r="C226" i="9"/>
  <c r="D220" i="9"/>
  <c r="D225" i="9"/>
  <c r="D224" i="9"/>
  <c r="C221" i="9"/>
  <c r="I221" i="2"/>
  <c r="I225" i="2"/>
  <c r="I230" i="2"/>
  <c r="I226" i="2"/>
  <c r="H219" i="2"/>
  <c r="K220" i="1"/>
  <c r="C228" i="9"/>
  <c r="C222" i="9"/>
  <c r="D223" i="9"/>
  <c r="D219" i="9"/>
  <c r="C227" i="9"/>
  <c r="D228" i="9"/>
  <c r="C223" i="9"/>
  <c r="D221" i="9"/>
  <c r="C224" i="9"/>
  <c r="D222" i="9"/>
  <c r="C225" i="9"/>
  <c r="C220" i="9"/>
  <c r="D229" i="9"/>
  <c r="D230" i="9"/>
  <c r="K221" i="4"/>
  <c r="H220" i="3"/>
  <c r="I214" i="2"/>
  <c r="C217" i="9"/>
  <c r="C216" i="9"/>
  <c r="C209" i="9"/>
  <c r="I208" i="2"/>
  <c r="I216" i="2"/>
  <c r="C208" i="9"/>
  <c r="C215" i="9"/>
  <c r="D213" i="9"/>
  <c r="C214" i="9"/>
  <c r="D208" i="9"/>
  <c r="I210" i="2"/>
  <c r="C211" i="9"/>
  <c r="C213" i="9"/>
  <c r="D209" i="9"/>
  <c r="C212" i="9"/>
  <c r="C218" i="9"/>
  <c r="D212" i="9"/>
  <c r="D211" i="9"/>
  <c r="C210" i="9"/>
  <c r="D215" i="9"/>
  <c r="I215" i="2"/>
  <c r="D216" i="9"/>
  <c r="D214" i="9"/>
  <c r="D218" i="9"/>
  <c r="I209" i="2"/>
  <c r="I217" i="2"/>
  <c r="I213" i="2"/>
  <c r="I212" i="2"/>
  <c r="I207" i="2"/>
  <c r="K209" i="6"/>
  <c r="H208" i="3"/>
  <c r="I211" i="2"/>
  <c r="H207" i="3"/>
  <c r="I218" i="2"/>
  <c r="H207" i="2"/>
  <c r="K208" i="1"/>
  <c r="K213" i="4"/>
  <c r="D210" i="9"/>
  <c r="D217" i="9"/>
  <c r="I203" i="2"/>
  <c r="I201" i="2"/>
  <c r="I199" i="2"/>
  <c r="C197" i="8"/>
  <c r="D201" i="8"/>
  <c r="I198" i="2"/>
  <c r="D202" i="8"/>
  <c r="D203" i="8"/>
  <c r="D195" i="8"/>
  <c r="C205" i="8"/>
  <c r="C206" i="8"/>
  <c r="C195" i="8"/>
  <c r="D199" i="8"/>
  <c r="D200" i="8"/>
  <c r="C202" i="8"/>
  <c r="C203" i="8"/>
  <c r="C199" i="8"/>
  <c r="D197" i="8"/>
  <c r="D198" i="8"/>
  <c r="C204" i="8"/>
  <c r="I196" i="2"/>
  <c r="I202" i="2"/>
  <c r="D204" i="8"/>
  <c r="C200" i="8"/>
  <c r="C201" i="8"/>
  <c r="D196" i="8"/>
  <c r="C196" i="8"/>
  <c r="D205" i="8"/>
  <c r="I205" i="2"/>
  <c r="H196" i="2"/>
  <c r="I204" i="2"/>
  <c r="I200" i="2"/>
  <c r="I206" i="2"/>
  <c r="I197" i="2"/>
  <c r="D201" i="9"/>
  <c r="K196" i="4"/>
  <c r="H195" i="3"/>
  <c r="C206" i="9"/>
  <c r="C202" i="9"/>
  <c r="H195" i="2"/>
  <c r="K197" i="1"/>
  <c r="L197" i="5" s="1"/>
  <c r="L196" i="5"/>
  <c r="C204" i="9"/>
  <c r="D195" i="9"/>
  <c r="C198" i="9"/>
  <c r="D196" i="9"/>
  <c r="D200" i="9"/>
  <c r="C195" i="9"/>
  <c r="C199" i="9"/>
  <c r="D204" i="9"/>
  <c r="C203" i="9"/>
  <c r="C200" i="9"/>
  <c r="D197" i="9"/>
  <c r="D202" i="9"/>
  <c r="D205" i="9"/>
  <c r="D198" i="9"/>
  <c r="D199" i="9"/>
  <c r="C197" i="9"/>
  <c r="C201" i="9"/>
  <c r="C196" i="9"/>
  <c r="C205" i="9"/>
  <c r="D206" i="9"/>
  <c r="D203" i="9"/>
  <c r="I193" i="2"/>
  <c r="L185" i="5"/>
  <c r="L187" i="5"/>
  <c r="L186" i="5"/>
  <c r="I187" i="2"/>
  <c r="L189" i="5"/>
  <c r="L188" i="5"/>
  <c r="D192" i="9"/>
  <c r="L191" i="5"/>
  <c r="L190" i="5"/>
  <c r="L193" i="5"/>
  <c r="L192" i="5"/>
  <c r="L184" i="5"/>
  <c r="C194" i="8"/>
  <c r="I184" i="2"/>
  <c r="I194" i="2"/>
  <c r="D193" i="9"/>
  <c r="I186" i="2"/>
  <c r="I183" i="2"/>
  <c r="I190" i="2"/>
  <c r="K184" i="6"/>
  <c r="H183" i="2"/>
  <c r="D194" i="8"/>
  <c r="I185" i="2"/>
  <c r="I189" i="2"/>
  <c r="I188" i="2"/>
  <c r="I191" i="2"/>
  <c r="I192" i="2"/>
  <c r="K185" i="4"/>
  <c r="D194" i="9"/>
  <c r="C192" i="9"/>
  <c r="C193" i="9"/>
  <c r="C194" i="9"/>
  <c r="K179" i="5"/>
  <c r="G181" i="2"/>
  <c r="F181" i="3"/>
  <c r="G181" i="3"/>
  <c r="B179" i="8"/>
  <c r="G180" i="3"/>
  <c r="K180" i="5"/>
  <c r="B180" i="9"/>
  <c r="C191" i="9" s="1"/>
  <c r="G180" i="2"/>
  <c r="G179" i="2"/>
  <c r="F178" i="3"/>
  <c r="G175" i="3"/>
  <c r="G178" i="3"/>
  <c r="G177" i="2"/>
  <c r="B178" i="9"/>
  <c r="D184" i="9" s="1"/>
  <c r="K175" i="5"/>
  <c r="G178" i="2"/>
  <c r="K174" i="5"/>
  <c r="K177" i="5"/>
  <c r="K176" i="5"/>
  <c r="G176" i="2"/>
  <c r="G177" i="3"/>
  <c r="F177" i="3"/>
  <c r="G176" i="3"/>
  <c r="F176" i="3"/>
  <c r="G175" i="2"/>
  <c r="K171" i="5"/>
  <c r="L171" i="5" s="1"/>
  <c r="G174" i="2"/>
  <c r="K173" i="5"/>
  <c r="B174" i="8"/>
  <c r="G174" i="3"/>
  <c r="F174" i="3"/>
  <c r="F175" i="3"/>
  <c r="G173" i="3"/>
  <c r="F173" i="3"/>
  <c r="B171" i="8"/>
  <c r="G173" i="2"/>
  <c r="K172" i="1"/>
  <c r="K173" i="1" s="1"/>
  <c r="B172" i="9"/>
  <c r="D183" i="9" s="1"/>
  <c r="G172" i="2"/>
  <c r="K172" i="5"/>
  <c r="G172" i="3"/>
  <c r="H171" i="2"/>
  <c r="G171" i="2"/>
  <c r="B171" i="9"/>
  <c r="H171" i="3"/>
  <c r="K172" i="4"/>
  <c r="G171" i="3"/>
  <c r="L182" i="1"/>
  <c r="L179" i="6"/>
  <c r="K172" i="6"/>
  <c r="K173" i="6" s="1"/>
  <c r="K174" i="6" s="1"/>
  <c r="K175" i="6" s="1"/>
  <c r="K176" i="6" s="1"/>
  <c r="K177" i="6" s="1"/>
  <c r="K178" i="6" s="1"/>
  <c r="K179" i="6" s="1"/>
  <c r="K180" i="6" s="1"/>
  <c r="K181" i="6" s="1"/>
  <c r="K182" i="6" s="1"/>
  <c r="L182" i="6"/>
  <c r="F160" i="2"/>
  <c r="F159" i="2"/>
  <c r="K170" i="17"/>
  <c r="K169" i="17"/>
  <c r="K168" i="17"/>
  <c r="K167" i="17"/>
  <c r="K166" i="17"/>
  <c r="K165" i="17"/>
  <c r="K164" i="17"/>
  <c r="K163" i="17"/>
  <c r="K162" i="17"/>
  <c r="K161" i="17"/>
  <c r="K160" i="17"/>
  <c r="K159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K170" i="16"/>
  <c r="K169" i="16"/>
  <c r="K168" i="16"/>
  <c r="K167" i="16"/>
  <c r="K166" i="16"/>
  <c r="K165" i="16"/>
  <c r="K164" i="16"/>
  <c r="K163" i="16"/>
  <c r="K162" i="16"/>
  <c r="K161" i="16"/>
  <c r="K160" i="16"/>
  <c r="K159" i="16"/>
  <c r="J170" i="5"/>
  <c r="J169" i="5"/>
  <c r="J168" i="5"/>
  <c r="J167" i="5"/>
  <c r="J166" i="5"/>
  <c r="J165" i="5"/>
  <c r="J164" i="5"/>
  <c r="J163" i="5"/>
  <c r="J162" i="5"/>
  <c r="J161" i="5"/>
  <c r="J160" i="5"/>
  <c r="J159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J170" i="4"/>
  <c r="J169" i="4"/>
  <c r="J168" i="4"/>
  <c r="J167" i="4"/>
  <c r="J166" i="4"/>
  <c r="J165" i="4"/>
  <c r="J164" i="4"/>
  <c r="J163" i="4"/>
  <c r="J162" i="4"/>
  <c r="J161" i="4"/>
  <c r="J160" i="4"/>
  <c r="G160" i="3" s="1"/>
  <c r="J159" i="4"/>
  <c r="G159" i="3" s="1"/>
  <c r="I170" i="4"/>
  <c r="F170" i="3" s="1"/>
  <c r="I169" i="4"/>
  <c r="I168" i="4"/>
  <c r="I167" i="4"/>
  <c r="I166" i="4"/>
  <c r="I165" i="4"/>
  <c r="I164" i="4"/>
  <c r="I163" i="4"/>
  <c r="I162" i="4"/>
  <c r="I161" i="4"/>
  <c r="I160" i="4"/>
  <c r="F160" i="3" s="1"/>
  <c r="I159" i="4"/>
  <c r="F159" i="3" s="1"/>
  <c r="J170" i="6"/>
  <c r="B170" i="8" s="1"/>
  <c r="J169" i="6"/>
  <c r="B169" i="8" s="1"/>
  <c r="J168" i="6"/>
  <c r="B168" i="8" s="1"/>
  <c r="J167" i="6"/>
  <c r="B167" i="8" s="1"/>
  <c r="J166" i="6"/>
  <c r="J165" i="6"/>
  <c r="B165" i="8" s="1"/>
  <c r="J164" i="6"/>
  <c r="B164" i="8" s="1"/>
  <c r="J163" i="6"/>
  <c r="B163" i="8" s="1"/>
  <c r="J162" i="6"/>
  <c r="B162" i="8" s="1"/>
  <c r="J161" i="6"/>
  <c r="B161" i="8" s="1"/>
  <c r="I170" i="6"/>
  <c r="F170" i="2" s="1"/>
  <c r="I169" i="6"/>
  <c r="F169" i="3" s="1"/>
  <c r="I168" i="6"/>
  <c r="F168" i="2" s="1"/>
  <c r="I167" i="6"/>
  <c r="F167" i="2" s="1"/>
  <c r="I166" i="6"/>
  <c r="I165" i="6"/>
  <c r="F165" i="2" s="1"/>
  <c r="I164" i="6"/>
  <c r="F164" i="2" s="1"/>
  <c r="I163" i="6"/>
  <c r="F163" i="2" s="1"/>
  <c r="I162" i="6"/>
  <c r="F162" i="2" s="1"/>
  <c r="I161" i="6"/>
  <c r="F161" i="2" s="1"/>
  <c r="J170" i="1"/>
  <c r="J169" i="1"/>
  <c r="B169" i="9" s="1"/>
  <c r="J168" i="1"/>
  <c r="L179" i="1" s="1"/>
  <c r="J167" i="1"/>
  <c r="L178" i="1" s="1"/>
  <c r="J166" i="1"/>
  <c r="B166" i="9" s="1"/>
  <c r="J165" i="1"/>
  <c r="J164" i="1"/>
  <c r="B164" i="9" s="1"/>
  <c r="J163" i="1"/>
  <c r="J162" i="1"/>
  <c r="J161" i="1"/>
  <c r="J160" i="1"/>
  <c r="L171" i="1" s="1"/>
  <c r="J159" i="1"/>
  <c r="G159" i="2" s="1"/>
  <c r="E170" i="3"/>
  <c r="D170" i="3"/>
  <c r="C170" i="3"/>
  <c r="E169" i="3"/>
  <c r="D169" i="3"/>
  <c r="C169" i="3"/>
  <c r="E168" i="3"/>
  <c r="D168" i="3"/>
  <c r="C168" i="3"/>
  <c r="E167" i="3"/>
  <c r="D167" i="3"/>
  <c r="C167" i="3"/>
  <c r="E166" i="3"/>
  <c r="D166" i="3"/>
  <c r="C166" i="3"/>
  <c r="E165" i="3"/>
  <c r="D165" i="3"/>
  <c r="C165" i="3"/>
  <c r="E164" i="3"/>
  <c r="D164" i="3"/>
  <c r="C164" i="3"/>
  <c r="E163" i="3"/>
  <c r="D163" i="3"/>
  <c r="C163" i="3"/>
  <c r="E162" i="3"/>
  <c r="D162" i="3"/>
  <c r="C162" i="3"/>
  <c r="E161" i="3"/>
  <c r="D161" i="3"/>
  <c r="C161" i="3"/>
  <c r="B170" i="3"/>
  <c r="B169" i="3"/>
  <c r="B168" i="3"/>
  <c r="B167" i="3"/>
  <c r="B166" i="3"/>
  <c r="B165" i="3"/>
  <c r="B164" i="3"/>
  <c r="B163" i="3"/>
  <c r="B162" i="3"/>
  <c r="B161" i="3"/>
  <c r="F166" i="2"/>
  <c r="E170" i="2"/>
  <c r="D170" i="2"/>
  <c r="C170" i="2"/>
  <c r="E169" i="2"/>
  <c r="D169" i="2"/>
  <c r="C169" i="2"/>
  <c r="E168" i="2"/>
  <c r="D168" i="2"/>
  <c r="C168" i="2"/>
  <c r="E167" i="2"/>
  <c r="D167" i="2"/>
  <c r="C167" i="2"/>
  <c r="E166" i="2"/>
  <c r="D166" i="2"/>
  <c r="C166" i="2"/>
  <c r="E165" i="2"/>
  <c r="D165" i="2"/>
  <c r="C165" i="2"/>
  <c r="E164" i="2"/>
  <c r="D164" i="2"/>
  <c r="C164" i="2"/>
  <c r="E163" i="2"/>
  <c r="D163" i="2"/>
  <c r="C163" i="2"/>
  <c r="E162" i="2"/>
  <c r="D162" i="2"/>
  <c r="C162" i="2"/>
  <c r="E161" i="2"/>
  <c r="D161" i="2"/>
  <c r="C161" i="2"/>
  <c r="B170" i="2"/>
  <c r="B169" i="2"/>
  <c r="B168" i="2"/>
  <c r="B167" i="2"/>
  <c r="B166" i="2"/>
  <c r="B165" i="2"/>
  <c r="B164" i="2"/>
  <c r="B163" i="2"/>
  <c r="B162" i="2"/>
  <c r="B161" i="2"/>
  <c r="I147" i="6"/>
  <c r="J147" i="6"/>
  <c r="E158" i="3"/>
  <c r="D158" i="3"/>
  <c r="C158" i="3"/>
  <c r="B158" i="3"/>
  <c r="E157" i="3"/>
  <c r="D157" i="3"/>
  <c r="C157" i="3"/>
  <c r="B157" i="3"/>
  <c r="E156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B153" i="3"/>
  <c r="E152" i="3"/>
  <c r="D152" i="3"/>
  <c r="C152" i="3"/>
  <c r="B152" i="3"/>
  <c r="E151" i="3"/>
  <c r="D151" i="3"/>
  <c r="C151" i="3"/>
  <c r="B151" i="3"/>
  <c r="E150" i="3"/>
  <c r="D150" i="3"/>
  <c r="C150" i="3"/>
  <c r="B150" i="3"/>
  <c r="E149" i="3"/>
  <c r="D149" i="3"/>
  <c r="C149" i="3"/>
  <c r="B149" i="3"/>
  <c r="E148" i="3"/>
  <c r="D148" i="3"/>
  <c r="C148" i="3"/>
  <c r="B148" i="3"/>
  <c r="E147" i="3"/>
  <c r="D147" i="3"/>
  <c r="C147" i="3"/>
  <c r="B147" i="3"/>
  <c r="F158" i="2"/>
  <c r="E158" i="2"/>
  <c r="D158" i="2"/>
  <c r="C158" i="2"/>
  <c r="B158" i="2"/>
  <c r="E157" i="2"/>
  <c r="D157" i="2"/>
  <c r="C157" i="2"/>
  <c r="B157" i="2"/>
  <c r="E156" i="2"/>
  <c r="D156" i="2"/>
  <c r="C156" i="2"/>
  <c r="B156" i="2"/>
  <c r="E155" i="2"/>
  <c r="D155" i="2"/>
  <c r="C155" i="2"/>
  <c r="B155" i="2"/>
  <c r="E154" i="2"/>
  <c r="D154" i="2"/>
  <c r="C154" i="2"/>
  <c r="B154" i="2"/>
  <c r="E153" i="2"/>
  <c r="D153" i="2"/>
  <c r="C153" i="2"/>
  <c r="B153" i="2"/>
  <c r="E152" i="2"/>
  <c r="D152" i="2"/>
  <c r="C152" i="2"/>
  <c r="B152" i="2"/>
  <c r="E151" i="2"/>
  <c r="D151" i="2"/>
  <c r="C151" i="2"/>
  <c r="B151" i="2"/>
  <c r="E150" i="2"/>
  <c r="D150" i="2"/>
  <c r="C150" i="2"/>
  <c r="B150" i="2"/>
  <c r="E149" i="2"/>
  <c r="D149" i="2"/>
  <c r="C149" i="2"/>
  <c r="B149" i="2"/>
  <c r="E148" i="2"/>
  <c r="D148" i="2"/>
  <c r="C148" i="2"/>
  <c r="B148" i="2"/>
  <c r="E147" i="2"/>
  <c r="D147" i="2"/>
  <c r="C147" i="2"/>
  <c r="B147" i="2"/>
  <c r="L158" i="17"/>
  <c r="K158" i="17"/>
  <c r="L157" i="17"/>
  <c r="K157" i="17"/>
  <c r="L156" i="17"/>
  <c r="K156" i="17"/>
  <c r="L155" i="17"/>
  <c r="K155" i="17"/>
  <c r="L154" i="17"/>
  <c r="K154" i="17"/>
  <c r="L153" i="17"/>
  <c r="K153" i="17"/>
  <c r="L152" i="17"/>
  <c r="K152" i="17"/>
  <c r="L151" i="17"/>
  <c r="K151" i="17"/>
  <c r="L150" i="17"/>
  <c r="K150" i="17"/>
  <c r="L149" i="17"/>
  <c r="K149" i="17"/>
  <c r="L148" i="17"/>
  <c r="K148" i="17"/>
  <c r="L147" i="17"/>
  <c r="K147" i="17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J158" i="5"/>
  <c r="I158" i="5"/>
  <c r="J157" i="5"/>
  <c r="K157" i="5" s="1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K149" i="5" s="1"/>
  <c r="I149" i="5"/>
  <c r="J148" i="5"/>
  <c r="I148" i="5"/>
  <c r="J147" i="5"/>
  <c r="I147" i="5"/>
  <c r="J158" i="4"/>
  <c r="I158" i="4"/>
  <c r="J157" i="4"/>
  <c r="I157" i="4"/>
  <c r="J156" i="4"/>
  <c r="I156" i="4"/>
  <c r="J155" i="4"/>
  <c r="I155" i="4"/>
  <c r="J154" i="4"/>
  <c r="I154" i="4"/>
  <c r="J153" i="4"/>
  <c r="I153" i="4"/>
  <c r="J152" i="4"/>
  <c r="I152" i="4"/>
  <c r="J151" i="4"/>
  <c r="I151" i="4"/>
  <c r="J150" i="4"/>
  <c r="I150" i="4"/>
  <c r="J149" i="4"/>
  <c r="I149" i="4"/>
  <c r="J148" i="4"/>
  <c r="I148" i="4"/>
  <c r="J147" i="4"/>
  <c r="K147" i="4" s="1"/>
  <c r="K148" i="4" s="1"/>
  <c r="I147" i="4"/>
  <c r="J158" i="6"/>
  <c r="B158" i="8" s="1"/>
  <c r="I158" i="6"/>
  <c r="J157" i="6"/>
  <c r="G157" i="3" s="1"/>
  <c r="I157" i="6"/>
  <c r="J156" i="6"/>
  <c r="I156" i="6"/>
  <c r="J155" i="6"/>
  <c r="I155" i="6"/>
  <c r="J154" i="6"/>
  <c r="B154" i="8" s="1"/>
  <c r="I154" i="6"/>
  <c r="J153" i="6"/>
  <c r="G153" i="3" s="1"/>
  <c r="I153" i="6"/>
  <c r="F153" i="3" s="1"/>
  <c r="J152" i="6"/>
  <c r="I152" i="6"/>
  <c r="J151" i="6"/>
  <c r="I151" i="6"/>
  <c r="J150" i="6"/>
  <c r="I150" i="6"/>
  <c r="J149" i="6"/>
  <c r="I149" i="6"/>
  <c r="J148" i="6"/>
  <c r="B148" i="8" s="1"/>
  <c r="I148" i="6"/>
  <c r="J158" i="1"/>
  <c r="B158" i="9" s="1"/>
  <c r="J157" i="1"/>
  <c r="J156" i="1"/>
  <c r="B156" i="9"/>
  <c r="J155" i="1"/>
  <c r="B155" i="9" s="1"/>
  <c r="J154" i="1"/>
  <c r="B154" i="9"/>
  <c r="J153" i="1"/>
  <c r="J152" i="1"/>
  <c r="B152" i="9" s="1"/>
  <c r="J151" i="1"/>
  <c r="B151" i="9"/>
  <c r="J150" i="1"/>
  <c r="B150" i="9" s="1"/>
  <c r="J149" i="1"/>
  <c r="J148" i="1"/>
  <c r="B148" i="9" s="1"/>
  <c r="J147" i="1"/>
  <c r="I158" i="1"/>
  <c r="I157" i="1"/>
  <c r="I156" i="1"/>
  <c r="I155" i="1"/>
  <c r="F155" i="2" s="1"/>
  <c r="I154" i="1"/>
  <c r="I153" i="1"/>
  <c r="B166" i="15"/>
  <c r="B179" i="15" s="1"/>
  <c r="I152" i="1"/>
  <c r="I151" i="1"/>
  <c r="I150" i="1"/>
  <c r="I149" i="1"/>
  <c r="I148" i="1"/>
  <c r="F148" i="2" s="1"/>
  <c r="I147" i="1"/>
  <c r="I146" i="1"/>
  <c r="P582" i="15" s="1"/>
  <c r="P595" i="15" s="1"/>
  <c r="I145" i="1"/>
  <c r="P530" i="15" s="1"/>
  <c r="P543" i="15" s="1"/>
  <c r="I144" i="1"/>
  <c r="I143" i="1"/>
  <c r="P426" i="15" s="1"/>
  <c r="P439" i="15" s="1"/>
  <c r="I142" i="1"/>
  <c r="P374" i="15"/>
  <c r="P387" i="15" s="1"/>
  <c r="I141" i="1"/>
  <c r="P322" i="15" s="1"/>
  <c r="P335" i="15" s="1"/>
  <c r="I140" i="1"/>
  <c r="P270" i="15" s="1"/>
  <c r="P283" i="15" s="1"/>
  <c r="I139" i="1"/>
  <c r="I138" i="1"/>
  <c r="P166" i="15"/>
  <c r="I137" i="1"/>
  <c r="P114" i="15" s="1"/>
  <c r="P127" i="15" s="1"/>
  <c r="I136" i="1"/>
  <c r="P62" i="15" s="1"/>
  <c r="P75" i="15" s="1"/>
  <c r="I135" i="1"/>
  <c r="P10" i="15" s="1"/>
  <c r="P36" i="15" s="1"/>
  <c r="P581" i="15"/>
  <c r="P594" i="15" s="1"/>
  <c r="P580" i="15"/>
  <c r="P593" i="15" s="1"/>
  <c r="P579" i="15"/>
  <c r="P592" i="15" s="1"/>
  <c r="P578" i="15"/>
  <c r="P591" i="15" s="1"/>
  <c r="P577" i="15"/>
  <c r="P590" i="15" s="1"/>
  <c r="P576" i="15"/>
  <c r="P589" i="15" s="1"/>
  <c r="P575" i="15"/>
  <c r="P529" i="15"/>
  <c r="P542" i="15" s="1"/>
  <c r="P528" i="15"/>
  <c r="P541" i="15" s="1"/>
  <c r="P527" i="15"/>
  <c r="P540" i="15" s="1"/>
  <c r="P526" i="15"/>
  <c r="P539" i="15" s="1"/>
  <c r="P525" i="15"/>
  <c r="P524" i="15"/>
  <c r="P523" i="15"/>
  <c r="P477" i="15"/>
  <c r="P490" i="15" s="1"/>
  <c r="P476" i="15"/>
  <c r="P475" i="15"/>
  <c r="P488" i="15" s="1"/>
  <c r="P474" i="15"/>
  <c r="P473" i="15"/>
  <c r="P486" i="15" s="1"/>
  <c r="P472" i="15"/>
  <c r="P485" i="15" s="1"/>
  <c r="P471" i="15"/>
  <c r="P484" i="15" s="1"/>
  <c r="P425" i="15"/>
  <c r="P438" i="15" s="1"/>
  <c r="P424" i="15"/>
  <c r="P437" i="15" s="1"/>
  <c r="P423" i="15"/>
  <c r="P436" i="15" s="1"/>
  <c r="P422" i="15"/>
  <c r="P435" i="15" s="1"/>
  <c r="P421" i="15"/>
  <c r="P434" i="15" s="1"/>
  <c r="P420" i="15"/>
  <c r="P433" i="15" s="1"/>
  <c r="P419" i="15"/>
  <c r="P432" i="15" s="1"/>
  <c r="P373" i="15"/>
  <c r="P386" i="15" s="1"/>
  <c r="P372" i="15"/>
  <c r="P385" i="15" s="1"/>
  <c r="P371" i="15"/>
  <c r="P370" i="15"/>
  <c r="P383" i="15" s="1"/>
  <c r="P369" i="15"/>
  <c r="P382" i="15" s="1"/>
  <c r="P368" i="15"/>
  <c r="P381" i="15" s="1"/>
  <c r="P367" i="15"/>
  <c r="P321" i="15"/>
  <c r="P334" i="15" s="1"/>
  <c r="P320" i="15"/>
  <c r="P333" i="15" s="1"/>
  <c r="P319" i="15"/>
  <c r="P332" i="15" s="1"/>
  <c r="P318" i="15"/>
  <c r="P331" i="15" s="1"/>
  <c r="P317" i="15"/>
  <c r="P316" i="15"/>
  <c r="P315" i="15"/>
  <c r="P328" i="15" s="1"/>
  <c r="P269" i="15"/>
  <c r="P268" i="15"/>
  <c r="P281" i="15" s="1"/>
  <c r="P267" i="15"/>
  <c r="P280" i="15" s="1"/>
  <c r="P266" i="15"/>
  <c r="P279" i="15" s="1"/>
  <c r="P265" i="15"/>
  <c r="P278" i="15" s="1"/>
  <c r="P264" i="15"/>
  <c r="P277" i="15" s="1"/>
  <c r="P263" i="15"/>
  <c r="P218" i="15"/>
  <c r="P231" i="15" s="1"/>
  <c r="P217" i="15"/>
  <c r="P230" i="15" s="1"/>
  <c r="P216" i="15"/>
  <c r="P229" i="15" s="1"/>
  <c r="P215" i="15"/>
  <c r="P214" i="15"/>
  <c r="P227" i="15" s="1"/>
  <c r="P213" i="15"/>
  <c r="P226" i="15" s="1"/>
  <c r="P212" i="15"/>
  <c r="P225" i="15" s="1"/>
  <c r="P211" i="15"/>
  <c r="P165" i="15"/>
  <c r="P164" i="15"/>
  <c r="P177" i="15" s="1"/>
  <c r="P163" i="15"/>
  <c r="P162" i="15"/>
  <c r="P175" i="15" s="1"/>
  <c r="P161" i="15"/>
  <c r="P174" i="15" s="1"/>
  <c r="P160" i="15"/>
  <c r="P173" i="15" s="1"/>
  <c r="P159" i="15"/>
  <c r="P172" i="15" s="1"/>
  <c r="P113" i="15"/>
  <c r="P126" i="15" s="1"/>
  <c r="P112" i="15"/>
  <c r="P111" i="15"/>
  <c r="P124" i="15" s="1"/>
  <c r="P110" i="15"/>
  <c r="P123" i="15" s="1"/>
  <c r="P109" i="15"/>
  <c r="P122" i="15" s="1"/>
  <c r="P108" i="15"/>
  <c r="P121" i="15" s="1"/>
  <c r="P107" i="15"/>
  <c r="P120" i="15" s="1"/>
  <c r="P61" i="15"/>
  <c r="P74" i="15" s="1"/>
  <c r="P60" i="15"/>
  <c r="P59" i="15"/>
  <c r="P72" i="15" s="1"/>
  <c r="P58" i="15"/>
  <c r="P57" i="15"/>
  <c r="P56" i="15"/>
  <c r="P55" i="15"/>
  <c r="P9" i="15"/>
  <c r="P8" i="15"/>
  <c r="P21" i="15" s="1"/>
  <c r="P7" i="15"/>
  <c r="P6" i="15"/>
  <c r="P5" i="15"/>
  <c r="P18" i="15" s="1"/>
  <c r="P4" i="15"/>
  <c r="P17" i="15" s="1"/>
  <c r="P3" i="15"/>
  <c r="E146" i="3"/>
  <c r="D146" i="3"/>
  <c r="C146" i="3"/>
  <c r="B146" i="3"/>
  <c r="E145" i="3"/>
  <c r="D145" i="3"/>
  <c r="C145" i="3"/>
  <c r="B145" i="3"/>
  <c r="E144" i="3"/>
  <c r="D144" i="3"/>
  <c r="C144" i="3"/>
  <c r="B144" i="3"/>
  <c r="E143" i="3"/>
  <c r="D143" i="3"/>
  <c r="C143" i="3"/>
  <c r="B143" i="3"/>
  <c r="E142" i="3"/>
  <c r="D142" i="3"/>
  <c r="C142" i="3"/>
  <c r="B142" i="3"/>
  <c r="E141" i="3"/>
  <c r="D141" i="3"/>
  <c r="C141" i="3"/>
  <c r="B141" i="3"/>
  <c r="E140" i="3"/>
  <c r="D140" i="3"/>
  <c r="C140" i="3"/>
  <c r="B140" i="3"/>
  <c r="E139" i="3"/>
  <c r="D139" i="3"/>
  <c r="C139" i="3"/>
  <c r="B139" i="3"/>
  <c r="E138" i="3"/>
  <c r="D138" i="3"/>
  <c r="C138" i="3"/>
  <c r="B138" i="3"/>
  <c r="E137" i="3"/>
  <c r="D137" i="3"/>
  <c r="C137" i="3"/>
  <c r="B137" i="3"/>
  <c r="E136" i="3"/>
  <c r="D136" i="3"/>
  <c r="C136" i="3"/>
  <c r="B136" i="3"/>
  <c r="E135" i="3"/>
  <c r="D135" i="3"/>
  <c r="C135" i="3"/>
  <c r="B135" i="3"/>
  <c r="G146" i="2"/>
  <c r="E146" i="2"/>
  <c r="D146" i="2"/>
  <c r="C146" i="2"/>
  <c r="B146" i="2"/>
  <c r="E145" i="2"/>
  <c r="D145" i="2"/>
  <c r="C145" i="2"/>
  <c r="B145" i="2"/>
  <c r="E144" i="2"/>
  <c r="D144" i="2"/>
  <c r="C144" i="2"/>
  <c r="B144" i="2"/>
  <c r="E143" i="2"/>
  <c r="D143" i="2"/>
  <c r="C143" i="2"/>
  <c r="B143" i="2"/>
  <c r="E142" i="2"/>
  <c r="D142" i="2"/>
  <c r="C142" i="2"/>
  <c r="B142" i="2"/>
  <c r="E141" i="2"/>
  <c r="D141" i="2"/>
  <c r="C141" i="2"/>
  <c r="B141" i="2"/>
  <c r="E140" i="2"/>
  <c r="D140" i="2"/>
  <c r="C140" i="2"/>
  <c r="B140" i="2"/>
  <c r="E139" i="2"/>
  <c r="D139" i="2"/>
  <c r="C139" i="2"/>
  <c r="B139" i="2"/>
  <c r="E138" i="2"/>
  <c r="D138" i="2"/>
  <c r="C138" i="2"/>
  <c r="B138" i="2"/>
  <c r="E137" i="2"/>
  <c r="D137" i="2"/>
  <c r="C137" i="2"/>
  <c r="B137" i="2"/>
  <c r="E136" i="2"/>
  <c r="D136" i="2"/>
  <c r="C136" i="2"/>
  <c r="B136" i="2"/>
  <c r="E135" i="2"/>
  <c r="D135" i="2"/>
  <c r="C135" i="2"/>
  <c r="B135" i="2"/>
  <c r="B145" i="8"/>
  <c r="L146" i="17"/>
  <c r="K146" i="17"/>
  <c r="L145" i="17"/>
  <c r="K145" i="17"/>
  <c r="L144" i="17"/>
  <c r="K144" i="17"/>
  <c r="L143" i="17"/>
  <c r="K143" i="17"/>
  <c r="L142" i="17"/>
  <c r="K142" i="17"/>
  <c r="L141" i="17"/>
  <c r="K141" i="17"/>
  <c r="L140" i="17"/>
  <c r="K140" i="17"/>
  <c r="L139" i="17"/>
  <c r="K139" i="17"/>
  <c r="L138" i="17"/>
  <c r="K138" i="17"/>
  <c r="L137" i="17"/>
  <c r="K137" i="17"/>
  <c r="L136" i="17"/>
  <c r="K136" i="17"/>
  <c r="L135" i="17"/>
  <c r="K135" i="17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K137" i="5" s="1"/>
  <c r="I137" i="5"/>
  <c r="J136" i="5"/>
  <c r="I136" i="5"/>
  <c r="J135" i="5"/>
  <c r="I135" i="5"/>
  <c r="J146" i="6"/>
  <c r="I146" i="6"/>
  <c r="J145" i="6"/>
  <c r="G145" i="3" s="1"/>
  <c r="I145" i="6"/>
  <c r="J144" i="6"/>
  <c r="B144" i="8" s="1"/>
  <c r="I144" i="6"/>
  <c r="F144" i="2" s="1"/>
  <c r="J143" i="6"/>
  <c r="B143" i="8"/>
  <c r="I143" i="6"/>
  <c r="J142" i="6"/>
  <c r="G142" i="2" s="1"/>
  <c r="I142" i="6"/>
  <c r="J141" i="6"/>
  <c r="B141" i="8" s="1"/>
  <c r="I141" i="6"/>
  <c r="F141" i="2" s="1"/>
  <c r="J140" i="6"/>
  <c r="B140" i="8"/>
  <c r="I140" i="6"/>
  <c r="J139" i="6"/>
  <c r="B139" i="8"/>
  <c r="I139" i="6"/>
  <c r="J138" i="6"/>
  <c r="B138" i="8" s="1"/>
  <c r="I138" i="6"/>
  <c r="F138" i="2" s="1"/>
  <c r="J137" i="6"/>
  <c r="I137" i="6"/>
  <c r="J136" i="6"/>
  <c r="B136" i="8"/>
  <c r="I136" i="6"/>
  <c r="K135" i="6"/>
  <c r="J135" i="6"/>
  <c r="B135" i="8"/>
  <c r="I135" i="6"/>
  <c r="J146" i="4"/>
  <c r="I146" i="4"/>
  <c r="J145" i="4"/>
  <c r="I145" i="4"/>
  <c r="J144" i="4"/>
  <c r="I144" i="4"/>
  <c r="J143" i="4"/>
  <c r="G143" i="3" s="1"/>
  <c r="I143" i="4"/>
  <c r="J142" i="4"/>
  <c r="I142" i="4"/>
  <c r="J141" i="4"/>
  <c r="G141" i="3" s="1"/>
  <c r="I141" i="4"/>
  <c r="F141" i="3" s="1"/>
  <c r="J140" i="4"/>
  <c r="I140" i="4"/>
  <c r="J139" i="4"/>
  <c r="I139" i="4"/>
  <c r="F139" i="3" s="1"/>
  <c r="J138" i="4"/>
  <c r="I138" i="4"/>
  <c r="J137" i="4"/>
  <c r="I137" i="4"/>
  <c r="F137" i="3" s="1"/>
  <c r="J136" i="4"/>
  <c r="I136" i="4"/>
  <c r="K135" i="4"/>
  <c r="K136" i="4" s="1"/>
  <c r="J135" i="4"/>
  <c r="G135" i="3" s="1"/>
  <c r="I135" i="4"/>
  <c r="J146" i="1"/>
  <c r="J145" i="1"/>
  <c r="J144" i="1"/>
  <c r="J143" i="1"/>
  <c r="J142" i="1"/>
  <c r="J141" i="1"/>
  <c r="B141" i="9" s="1"/>
  <c r="J140" i="1"/>
  <c r="J139" i="1"/>
  <c r="L144" i="1" s="1"/>
  <c r="B139" i="9"/>
  <c r="J138" i="1"/>
  <c r="B138" i="9" s="1"/>
  <c r="J137" i="1"/>
  <c r="B137" i="9"/>
  <c r="J136" i="1"/>
  <c r="J135" i="1"/>
  <c r="K135" i="1" s="1"/>
  <c r="I134" i="5"/>
  <c r="I133" i="5"/>
  <c r="I132" i="5"/>
  <c r="I131" i="5"/>
  <c r="I130" i="5"/>
  <c r="I129" i="5"/>
  <c r="I128" i="5"/>
  <c r="I127" i="5"/>
  <c r="I126" i="5"/>
  <c r="I125" i="5"/>
  <c r="I124" i="5"/>
  <c r="I123" i="5"/>
  <c r="J134" i="5"/>
  <c r="J133" i="5"/>
  <c r="J132" i="5"/>
  <c r="J131" i="5"/>
  <c r="J130" i="5"/>
  <c r="K130" i="5" s="1"/>
  <c r="J129" i="5"/>
  <c r="J128" i="5"/>
  <c r="J127" i="5"/>
  <c r="J126" i="5"/>
  <c r="J125" i="5"/>
  <c r="J124" i="5"/>
  <c r="J123" i="5"/>
  <c r="K123" i="5" s="1"/>
  <c r="L123" i="5" s="1"/>
  <c r="I123" i="6"/>
  <c r="F123" i="2" s="1"/>
  <c r="J123" i="6"/>
  <c r="K123" i="6"/>
  <c r="I124" i="6"/>
  <c r="J124" i="6"/>
  <c r="I125" i="6"/>
  <c r="J125" i="6"/>
  <c r="B125" i="8"/>
  <c r="I126" i="6"/>
  <c r="J126" i="6"/>
  <c r="I127" i="6"/>
  <c r="J127" i="6"/>
  <c r="I128" i="6"/>
  <c r="J128" i="6"/>
  <c r="I129" i="6"/>
  <c r="J129" i="6"/>
  <c r="B129" i="8" s="1"/>
  <c r="I130" i="6"/>
  <c r="F130" i="2" s="1"/>
  <c r="J130" i="6"/>
  <c r="I131" i="6"/>
  <c r="J131" i="6"/>
  <c r="B131" i="8" s="1"/>
  <c r="N581" i="15"/>
  <c r="N594" i="15" s="1"/>
  <c r="N580" i="15"/>
  <c r="N593" i="15" s="1"/>
  <c r="N579" i="15"/>
  <c r="N592" i="15" s="1"/>
  <c r="N578" i="15"/>
  <c r="N577" i="15"/>
  <c r="N576" i="15"/>
  <c r="N589" i="15" s="1"/>
  <c r="N575" i="15"/>
  <c r="N588" i="15" s="1"/>
  <c r="N529" i="15"/>
  <c r="N542" i="15" s="1"/>
  <c r="N528" i="15"/>
  <c r="N541" i="15" s="1"/>
  <c r="N527" i="15"/>
  <c r="N540" i="15" s="1"/>
  <c r="N526" i="15"/>
  <c r="N539" i="15" s="1"/>
  <c r="N525" i="15"/>
  <c r="N538" i="15" s="1"/>
  <c r="N524" i="15"/>
  <c r="N537" i="15" s="1"/>
  <c r="N523" i="15"/>
  <c r="N536" i="15" s="1"/>
  <c r="N477" i="15"/>
  <c r="N476" i="15"/>
  <c r="N489" i="15" s="1"/>
  <c r="N475" i="15"/>
  <c r="N488" i="15" s="1"/>
  <c r="N474" i="15"/>
  <c r="N487" i="15" s="1"/>
  <c r="N473" i="15"/>
  <c r="N486" i="15" s="1"/>
  <c r="N472" i="15"/>
  <c r="N485" i="15" s="1"/>
  <c r="N471" i="15"/>
  <c r="N425" i="15"/>
  <c r="N424" i="15"/>
  <c r="N437" i="15" s="1"/>
  <c r="N423" i="15"/>
  <c r="N436" i="15" s="1"/>
  <c r="N422" i="15"/>
  <c r="N435" i="15" s="1"/>
  <c r="N421" i="15"/>
  <c r="N434" i="15" s="1"/>
  <c r="N420" i="15"/>
  <c r="N419" i="15"/>
  <c r="N432" i="15" s="1"/>
  <c r="N373" i="15"/>
  <c r="N386" i="15" s="1"/>
  <c r="N372" i="15"/>
  <c r="N385" i="15" s="1"/>
  <c r="N371" i="15"/>
  <c r="N384" i="15" s="1"/>
  <c r="N370" i="15"/>
  <c r="N383" i="15" s="1"/>
  <c r="N369" i="15"/>
  <c r="N368" i="15"/>
  <c r="N381" i="15" s="1"/>
  <c r="N367" i="15"/>
  <c r="N380" i="15" s="1"/>
  <c r="N321" i="15"/>
  <c r="N334" i="15" s="1"/>
  <c r="N320" i="15"/>
  <c r="N319" i="15"/>
  <c r="N332" i="15" s="1"/>
  <c r="N318" i="15"/>
  <c r="N331" i="15" s="1"/>
  <c r="N317" i="15"/>
  <c r="N330" i="15" s="1"/>
  <c r="N316" i="15"/>
  <c r="N329" i="15" s="1"/>
  <c r="N315" i="15"/>
  <c r="N328" i="15" s="1"/>
  <c r="N269" i="15"/>
  <c r="N268" i="15"/>
  <c r="N281" i="15" s="1"/>
  <c r="N267" i="15"/>
  <c r="N266" i="15"/>
  <c r="N279" i="15" s="1"/>
  <c r="N265" i="15"/>
  <c r="N278" i="15" s="1"/>
  <c r="N264" i="15"/>
  <c r="N277" i="15" s="1"/>
  <c r="N263" i="15"/>
  <c r="N276" i="15" s="1"/>
  <c r="N217" i="15"/>
  <c r="N230" i="15" s="1"/>
  <c r="N216" i="15"/>
  <c r="N229" i="15" s="1"/>
  <c r="N215" i="15"/>
  <c r="N228" i="15" s="1"/>
  <c r="N214" i="15"/>
  <c r="N227" i="15" s="1"/>
  <c r="N213" i="15"/>
  <c r="N226" i="15" s="1"/>
  <c r="N212" i="15"/>
  <c r="N211" i="15"/>
  <c r="N224" i="15" s="1"/>
  <c r="N165" i="15"/>
  <c r="N178" i="15" s="1"/>
  <c r="N164" i="15"/>
  <c r="N177" i="15" s="1"/>
  <c r="N163" i="15"/>
  <c r="N162" i="15"/>
  <c r="N175" i="15" s="1"/>
  <c r="N161" i="15"/>
  <c r="N160" i="15"/>
  <c r="N173" i="15" s="1"/>
  <c r="N159" i="15"/>
  <c r="N172" i="15" s="1"/>
  <c r="N113" i="15"/>
  <c r="N112" i="15"/>
  <c r="N125" i="15" s="1"/>
  <c r="N111" i="15"/>
  <c r="N110" i="15"/>
  <c r="N123" i="15" s="1"/>
  <c r="N109" i="15"/>
  <c r="N108" i="15"/>
  <c r="N107" i="15"/>
  <c r="N120" i="15" s="1"/>
  <c r="N61" i="15"/>
  <c r="N60" i="15"/>
  <c r="N73" i="15" s="1"/>
  <c r="N59" i="15"/>
  <c r="N72" i="15" s="1"/>
  <c r="N58" i="15"/>
  <c r="N71" i="15" s="1"/>
  <c r="N57" i="15"/>
  <c r="N56" i="15"/>
  <c r="N69" i="15" s="1"/>
  <c r="N55" i="15"/>
  <c r="N68" i="15" s="1"/>
  <c r="N9" i="15"/>
  <c r="N35" i="15" s="1"/>
  <c r="N8" i="15"/>
  <c r="N21" i="15" s="1"/>
  <c r="N7" i="15"/>
  <c r="N33" i="15" s="1"/>
  <c r="N6" i="15"/>
  <c r="N32" i="15" s="1"/>
  <c r="N5" i="15"/>
  <c r="N31" i="15" s="1"/>
  <c r="N4" i="15"/>
  <c r="N17" i="15" s="1"/>
  <c r="N3" i="15"/>
  <c r="E134" i="3"/>
  <c r="D134" i="3"/>
  <c r="C134" i="3"/>
  <c r="B134" i="3"/>
  <c r="E133" i="3"/>
  <c r="D133" i="3"/>
  <c r="C133" i="3"/>
  <c r="B133" i="3"/>
  <c r="E132" i="3"/>
  <c r="D132" i="3"/>
  <c r="C132" i="3"/>
  <c r="B132" i="3"/>
  <c r="E131" i="3"/>
  <c r="D131" i="3"/>
  <c r="C131" i="3"/>
  <c r="B131" i="3"/>
  <c r="E130" i="3"/>
  <c r="D130" i="3"/>
  <c r="C130" i="3"/>
  <c r="B130" i="3"/>
  <c r="E129" i="3"/>
  <c r="D129" i="3"/>
  <c r="C129" i="3"/>
  <c r="B129" i="3"/>
  <c r="E128" i="3"/>
  <c r="D128" i="3"/>
  <c r="C128" i="3"/>
  <c r="B128" i="3"/>
  <c r="E127" i="3"/>
  <c r="D127" i="3"/>
  <c r="C127" i="3"/>
  <c r="B127" i="3"/>
  <c r="E126" i="3"/>
  <c r="D126" i="3"/>
  <c r="C126" i="3"/>
  <c r="B126" i="3"/>
  <c r="E125" i="3"/>
  <c r="D125" i="3"/>
  <c r="C125" i="3"/>
  <c r="B125" i="3"/>
  <c r="E124" i="3"/>
  <c r="D124" i="3"/>
  <c r="C124" i="3"/>
  <c r="B124" i="3"/>
  <c r="E123" i="3"/>
  <c r="D123" i="3"/>
  <c r="C123" i="3"/>
  <c r="B123" i="3"/>
  <c r="E134" i="2"/>
  <c r="D134" i="2"/>
  <c r="C134" i="2"/>
  <c r="B134" i="2"/>
  <c r="E133" i="2"/>
  <c r="D133" i="2"/>
  <c r="C133" i="2"/>
  <c r="B133" i="2"/>
  <c r="E132" i="2"/>
  <c r="D132" i="2"/>
  <c r="C132" i="2"/>
  <c r="B132" i="2"/>
  <c r="E131" i="2"/>
  <c r="D131" i="2"/>
  <c r="C131" i="2"/>
  <c r="B131" i="2"/>
  <c r="E130" i="2"/>
  <c r="D130" i="2"/>
  <c r="C130" i="2"/>
  <c r="B130" i="2"/>
  <c r="E129" i="2"/>
  <c r="D129" i="2"/>
  <c r="C129" i="2"/>
  <c r="B129" i="2"/>
  <c r="E128" i="2"/>
  <c r="D128" i="2"/>
  <c r="C128" i="2"/>
  <c r="B128" i="2"/>
  <c r="E127" i="2"/>
  <c r="D127" i="2"/>
  <c r="C127" i="2"/>
  <c r="B127" i="2"/>
  <c r="E126" i="2"/>
  <c r="D126" i="2"/>
  <c r="C126" i="2"/>
  <c r="B126" i="2"/>
  <c r="E125" i="2"/>
  <c r="D125" i="2"/>
  <c r="C125" i="2"/>
  <c r="B125" i="2"/>
  <c r="E124" i="2"/>
  <c r="D124" i="2"/>
  <c r="C124" i="2"/>
  <c r="B124" i="2"/>
  <c r="E123" i="2"/>
  <c r="D123" i="2"/>
  <c r="C123" i="2"/>
  <c r="B123" i="2"/>
  <c r="L134" i="17"/>
  <c r="K134" i="17"/>
  <c r="L133" i="17"/>
  <c r="K133" i="17"/>
  <c r="L132" i="17"/>
  <c r="K132" i="17"/>
  <c r="L131" i="17"/>
  <c r="K131" i="17"/>
  <c r="L130" i="17"/>
  <c r="K130" i="17"/>
  <c r="L129" i="17"/>
  <c r="K129" i="17"/>
  <c r="L128" i="17"/>
  <c r="K128" i="17"/>
  <c r="L127" i="17"/>
  <c r="K127" i="17"/>
  <c r="L126" i="17"/>
  <c r="K126" i="17"/>
  <c r="L125" i="17"/>
  <c r="K125" i="17"/>
  <c r="L124" i="17"/>
  <c r="K124" i="17"/>
  <c r="L123" i="17"/>
  <c r="K123" i="17"/>
  <c r="K134" i="16"/>
  <c r="K133" i="16"/>
  <c r="K132" i="16"/>
  <c r="K131" i="16"/>
  <c r="K130" i="16"/>
  <c r="K129" i="16"/>
  <c r="K128" i="16"/>
  <c r="K127" i="16"/>
  <c r="K126" i="16"/>
  <c r="K125" i="16"/>
  <c r="K124" i="16"/>
  <c r="K123" i="16"/>
  <c r="J134" i="1"/>
  <c r="B134" i="9"/>
  <c r="I134" i="1"/>
  <c r="N582" i="15"/>
  <c r="N595" i="15" s="1"/>
  <c r="J133" i="1"/>
  <c r="B133" i="9"/>
  <c r="I133" i="1"/>
  <c r="N530" i="15" s="1"/>
  <c r="N543" i="15" s="1"/>
  <c r="J132" i="1"/>
  <c r="B132" i="9"/>
  <c r="I132" i="1"/>
  <c r="F132" i="2" s="1"/>
  <c r="J131" i="1"/>
  <c r="B131" i="9" s="1"/>
  <c r="I131" i="1"/>
  <c r="F131" i="2" s="1"/>
  <c r="J130" i="1"/>
  <c r="B130" i="9" s="1"/>
  <c r="I130" i="1"/>
  <c r="J129" i="1"/>
  <c r="I129" i="1"/>
  <c r="J128" i="1"/>
  <c r="B128" i="9"/>
  <c r="I128" i="1"/>
  <c r="F128" i="2" s="1"/>
  <c r="J127" i="1"/>
  <c r="I127" i="1"/>
  <c r="N218" i="15" s="1"/>
  <c r="N231" i="15" s="1"/>
  <c r="J126" i="1"/>
  <c r="I126" i="1"/>
  <c r="N166" i="15"/>
  <c r="J125" i="1"/>
  <c r="I125" i="1"/>
  <c r="N114" i="15" s="1"/>
  <c r="N127" i="15" s="1"/>
  <c r="J124" i="1"/>
  <c r="I124" i="1"/>
  <c r="N62" i="15" s="1"/>
  <c r="N75" i="15" s="1"/>
  <c r="J123" i="1"/>
  <c r="I123" i="1"/>
  <c r="N10" i="15" s="1"/>
  <c r="J134" i="6"/>
  <c r="B134" i="8" s="1"/>
  <c r="I134" i="6"/>
  <c r="F134" i="2"/>
  <c r="J133" i="6"/>
  <c r="L143" i="6" s="1"/>
  <c r="I133" i="6"/>
  <c r="J132" i="6"/>
  <c r="B132" i="8" s="1"/>
  <c r="I132" i="6"/>
  <c r="J134" i="4"/>
  <c r="G134" i="3" s="1"/>
  <c r="I134" i="4"/>
  <c r="J133" i="4"/>
  <c r="I133" i="4"/>
  <c r="J132" i="4"/>
  <c r="I132" i="4"/>
  <c r="J131" i="4"/>
  <c r="I131" i="4"/>
  <c r="F131" i="3" s="1"/>
  <c r="J130" i="4"/>
  <c r="I130" i="4"/>
  <c r="J129" i="4"/>
  <c r="G129" i="3" s="1"/>
  <c r="I129" i="4"/>
  <c r="J128" i="4"/>
  <c r="G128" i="3" s="1"/>
  <c r="I128" i="4"/>
  <c r="J127" i="4"/>
  <c r="I127" i="4"/>
  <c r="F127" i="3" s="1"/>
  <c r="J126" i="4"/>
  <c r="I126" i="4"/>
  <c r="J125" i="4"/>
  <c r="I125" i="4"/>
  <c r="F125" i="3" s="1"/>
  <c r="J124" i="4"/>
  <c r="I124" i="4"/>
  <c r="K123" i="4"/>
  <c r="J123" i="4"/>
  <c r="I123" i="4"/>
  <c r="L122" i="17"/>
  <c r="K122" i="17"/>
  <c r="L121" i="17"/>
  <c r="K121" i="17"/>
  <c r="L120" i="17"/>
  <c r="K120" i="17"/>
  <c r="L119" i="17"/>
  <c r="K119" i="17"/>
  <c r="L118" i="17"/>
  <c r="K118" i="17"/>
  <c r="L117" i="17"/>
  <c r="K117" i="17"/>
  <c r="L116" i="17"/>
  <c r="K116" i="17"/>
  <c r="L115" i="17"/>
  <c r="K115" i="17"/>
  <c r="L114" i="17"/>
  <c r="K114" i="17"/>
  <c r="L113" i="17"/>
  <c r="K113" i="17"/>
  <c r="L112" i="17"/>
  <c r="K112" i="17"/>
  <c r="L111" i="17"/>
  <c r="K111" i="17"/>
  <c r="L581" i="15"/>
  <c r="L594" i="15" s="1"/>
  <c r="L580" i="15"/>
  <c r="L593" i="15" s="1"/>
  <c r="L579" i="15"/>
  <c r="L592" i="15" s="1"/>
  <c r="L578" i="15"/>
  <c r="L577" i="15"/>
  <c r="L590" i="15" s="1"/>
  <c r="L576" i="15"/>
  <c r="L589" i="15" s="1"/>
  <c r="L575" i="15"/>
  <c r="L588" i="15" s="1"/>
  <c r="L529" i="15"/>
  <c r="L542" i="15" s="1"/>
  <c r="L528" i="15"/>
  <c r="L527" i="15"/>
  <c r="L540" i="15" s="1"/>
  <c r="L526" i="15"/>
  <c r="L539" i="15" s="1"/>
  <c r="L525" i="15"/>
  <c r="L538" i="15" s="1"/>
  <c r="L524" i="15"/>
  <c r="L537" i="15" s="1"/>
  <c r="L523" i="15"/>
  <c r="L477" i="15"/>
  <c r="L490" i="15" s="1"/>
  <c r="L476" i="15"/>
  <c r="L489" i="15" s="1"/>
  <c r="L475" i="15"/>
  <c r="L488" i="15" s="1"/>
  <c r="L474" i="15"/>
  <c r="L473" i="15"/>
  <c r="L486" i="15" s="1"/>
  <c r="L472" i="15"/>
  <c r="L471" i="15"/>
  <c r="L484" i="15" s="1"/>
  <c r="L425" i="15"/>
  <c r="L438" i="15" s="1"/>
  <c r="L424" i="15"/>
  <c r="L423" i="15"/>
  <c r="L422" i="15"/>
  <c r="L435" i="15" s="1"/>
  <c r="L421" i="15"/>
  <c r="L434" i="15" s="1"/>
  <c r="L420" i="15"/>
  <c r="L433" i="15" s="1"/>
  <c r="L419" i="15"/>
  <c r="L373" i="15"/>
  <c r="L372" i="15"/>
  <c r="L371" i="15"/>
  <c r="L384" i="15" s="1"/>
  <c r="L370" i="15"/>
  <c r="L383" i="15" s="1"/>
  <c r="L369" i="15"/>
  <c r="L368" i="15"/>
  <c r="L381" i="15" s="1"/>
  <c r="L367" i="15"/>
  <c r="L380" i="15" s="1"/>
  <c r="L321" i="15"/>
  <c r="L334" i="15" s="1"/>
  <c r="L320" i="15"/>
  <c r="L333" i="15" s="1"/>
  <c r="L319" i="15"/>
  <c r="L332" i="15" s="1"/>
  <c r="L318" i="15"/>
  <c r="L331" i="15" s="1"/>
  <c r="L317" i="15"/>
  <c r="L316" i="15"/>
  <c r="L315" i="15"/>
  <c r="L328" i="15" s="1"/>
  <c r="L269" i="15"/>
  <c r="L282" i="15" s="1"/>
  <c r="L268" i="15"/>
  <c r="L281" i="15" s="1"/>
  <c r="L267" i="15"/>
  <c r="L280" i="15" s="1"/>
  <c r="L266" i="15"/>
  <c r="L265" i="15"/>
  <c r="L278" i="15" s="1"/>
  <c r="L264" i="15"/>
  <c r="L277" i="15" s="1"/>
  <c r="L263" i="15"/>
  <c r="L217" i="15"/>
  <c r="L230" i="15" s="1"/>
  <c r="L216" i="15"/>
  <c r="L229" i="15" s="1"/>
  <c r="L215" i="15"/>
  <c r="L228" i="15" s="1"/>
  <c r="L214" i="15"/>
  <c r="L227" i="15" s="1"/>
  <c r="L213" i="15"/>
  <c r="L226" i="15" s="1"/>
  <c r="L212" i="15"/>
  <c r="L225" i="15" s="1"/>
  <c r="L211" i="15"/>
  <c r="L165" i="15"/>
  <c r="L178" i="15" s="1"/>
  <c r="L164" i="15"/>
  <c r="L177" i="15" s="1"/>
  <c r="L163" i="15"/>
  <c r="L176" i="15" s="1"/>
  <c r="L162" i="15"/>
  <c r="L161" i="15"/>
  <c r="L174" i="15" s="1"/>
  <c r="L160" i="15"/>
  <c r="L159" i="15"/>
  <c r="L172" i="15" s="1"/>
  <c r="L113" i="15"/>
  <c r="L126" i="15" s="1"/>
  <c r="L112" i="15"/>
  <c r="L125" i="15" s="1"/>
  <c r="L111" i="15"/>
  <c r="L110" i="15"/>
  <c r="L123" i="15" s="1"/>
  <c r="L109" i="15"/>
  <c r="L108" i="15"/>
  <c r="L121" i="15" s="1"/>
  <c r="L107" i="15"/>
  <c r="L61" i="15"/>
  <c r="L60" i="15"/>
  <c r="L73" i="15" s="1"/>
  <c r="L59" i="15"/>
  <c r="L58" i="15"/>
  <c r="L71" i="15" s="1"/>
  <c r="L57" i="15"/>
  <c r="L70" i="15" s="1"/>
  <c r="L56" i="15"/>
  <c r="L55" i="15"/>
  <c r="L68" i="15" s="1"/>
  <c r="L9" i="15"/>
  <c r="L35" i="15" s="1"/>
  <c r="L8" i="15"/>
  <c r="L34" i="15" s="1"/>
  <c r="L7" i="15"/>
  <c r="L20" i="15" s="1"/>
  <c r="L6" i="15"/>
  <c r="L19" i="15" s="1"/>
  <c r="L5" i="15"/>
  <c r="L4" i="15"/>
  <c r="L17" i="15" s="1"/>
  <c r="L3" i="15"/>
  <c r="E122" i="3"/>
  <c r="D122" i="3"/>
  <c r="C122" i="3"/>
  <c r="B122" i="3"/>
  <c r="E121" i="3"/>
  <c r="D121" i="3"/>
  <c r="C121" i="3"/>
  <c r="B121" i="3"/>
  <c r="E120" i="3"/>
  <c r="D120" i="3"/>
  <c r="C120" i="3"/>
  <c r="B120" i="3"/>
  <c r="E119" i="3"/>
  <c r="D119" i="3"/>
  <c r="C119" i="3"/>
  <c r="B119" i="3"/>
  <c r="E118" i="3"/>
  <c r="D118" i="3"/>
  <c r="C118" i="3"/>
  <c r="B118" i="3"/>
  <c r="E117" i="3"/>
  <c r="D117" i="3"/>
  <c r="C117" i="3"/>
  <c r="B117" i="3"/>
  <c r="E116" i="3"/>
  <c r="D116" i="3"/>
  <c r="C116" i="3"/>
  <c r="B116" i="3"/>
  <c r="E115" i="3"/>
  <c r="D115" i="3"/>
  <c r="C115" i="3"/>
  <c r="B115" i="3"/>
  <c r="E114" i="3"/>
  <c r="D114" i="3"/>
  <c r="C114" i="3"/>
  <c r="B114" i="3"/>
  <c r="E113" i="3"/>
  <c r="D113" i="3"/>
  <c r="C113" i="3"/>
  <c r="B113" i="3"/>
  <c r="E112" i="3"/>
  <c r="D112" i="3"/>
  <c r="C112" i="3"/>
  <c r="B112" i="3"/>
  <c r="E111" i="3"/>
  <c r="D111" i="3"/>
  <c r="C111" i="3"/>
  <c r="B111" i="3"/>
  <c r="E122" i="2"/>
  <c r="D122" i="2"/>
  <c r="C122" i="2"/>
  <c r="B122" i="2"/>
  <c r="E121" i="2"/>
  <c r="D121" i="2"/>
  <c r="C121" i="2"/>
  <c r="B121" i="2"/>
  <c r="E120" i="2"/>
  <c r="D120" i="2"/>
  <c r="C120" i="2"/>
  <c r="B120" i="2"/>
  <c r="E119" i="2"/>
  <c r="D119" i="2"/>
  <c r="C119" i="2"/>
  <c r="B119" i="2"/>
  <c r="E118" i="2"/>
  <c r="D118" i="2"/>
  <c r="C118" i="2"/>
  <c r="B118" i="2"/>
  <c r="E117" i="2"/>
  <c r="D117" i="2"/>
  <c r="C117" i="2"/>
  <c r="B117" i="2"/>
  <c r="E116" i="2"/>
  <c r="D116" i="2"/>
  <c r="C116" i="2"/>
  <c r="B116" i="2"/>
  <c r="E115" i="2"/>
  <c r="D115" i="2"/>
  <c r="C115" i="2"/>
  <c r="B115" i="2"/>
  <c r="E114" i="2"/>
  <c r="D114" i="2"/>
  <c r="C114" i="2"/>
  <c r="B114" i="2"/>
  <c r="E113" i="2"/>
  <c r="D113" i="2"/>
  <c r="C113" i="2"/>
  <c r="B113" i="2"/>
  <c r="E112" i="2"/>
  <c r="D112" i="2"/>
  <c r="C112" i="2"/>
  <c r="B112" i="2"/>
  <c r="E111" i="2"/>
  <c r="D111" i="2"/>
  <c r="C111" i="2"/>
  <c r="B111" i="2"/>
  <c r="K122" i="16"/>
  <c r="K121" i="16"/>
  <c r="K120" i="16"/>
  <c r="K119" i="16"/>
  <c r="K118" i="16"/>
  <c r="K117" i="16"/>
  <c r="K116" i="16"/>
  <c r="K115" i="16"/>
  <c r="K114" i="16"/>
  <c r="K113" i="16"/>
  <c r="K112" i="16"/>
  <c r="K111" i="16"/>
  <c r="J122" i="5"/>
  <c r="I122" i="5"/>
  <c r="J121" i="5"/>
  <c r="K121" i="5" s="1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K113" i="5" s="1"/>
  <c r="I113" i="5"/>
  <c r="J112" i="5"/>
  <c r="I112" i="5"/>
  <c r="J111" i="5"/>
  <c r="I111" i="5"/>
  <c r="J122" i="4"/>
  <c r="I122" i="4"/>
  <c r="J121" i="4"/>
  <c r="I121" i="4"/>
  <c r="F121" i="3" s="1"/>
  <c r="J120" i="4"/>
  <c r="I120" i="4"/>
  <c r="J119" i="4"/>
  <c r="I119" i="4"/>
  <c r="J118" i="4"/>
  <c r="I118" i="4"/>
  <c r="J117" i="4"/>
  <c r="I117" i="4"/>
  <c r="F117" i="3" s="1"/>
  <c r="J116" i="4"/>
  <c r="I116" i="4"/>
  <c r="J115" i="4"/>
  <c r="I115" i="4"/>
  <c r="J114" i="4"/>
  <c r="I114" i="4"/>
  <c r="J113" i="4"/>
  <c r="I113" i="4"/>
  <c r="F113" i="3" s="1"/>
  <c r="J112" i="4"/>
  <c r="I112" i="4"/>
  <c r="K111" i="4"/>
  <c r="J111" i="4"/>
  <c r="I111" i="4"/>
  <c r="J122" i="6"/>
  <c r="I122" i="6"/>
  <c r="F122" i="3" s="1"/>
  <c r="J121" i="6"/>
  <c r="I121" i="6"/>
  <c r="J120" i="6"/>
  <c r="I120" i="6"/>
  <c r="J119" i="6"/>
  <c r="B119" i="8" s="1"/>
  <c r="I119" i="6"/>
  <c r="J118" i="6"/>
  <c r="B118" i="8" s="1"/>
  <c r="I118" i="6"/>
  <c r="F118" i="2" s="1"/>
  <c r="J117" i="6"/>
  <c r="I117" i="6"/>
  <c r="J116" i="6"/>
  <c r="I116" i="6"/>
  <c r="J115" i="6"/>
  <c r="B115" i="8"/>
  <c r="I115" i="6"/>
  <c r="F115" i="2" s="1"/>
  <c r="J114" i="6"/>
  <c r="I114" i="6"/>
  <c r="J113" i="6"/>
  <c r="B113" i="8" s="1"/>
  <c r="I113" i="6"/>
  <c r="J112" i="6"/>
  <c r="B112" i="8" s="1"/>
  <c r="I112" i="6"/>
  <c r="J111" i="6"/>
  <c r="G111" i="3" s="1"/>
  <c r="K111" i="6"/>
  <c r="H111" i="2" s="1"/>
  <c r="I111" i="6"/>
  <c r="F111" i="3" s="1"/>
  <c r="J122" i="1"/>
  <c r="B122" i="9" s="1"/>
  <c r="I122" i="1"/>
  <c r="L582" i="15" s="1"/>
  <c r="L595" i="15" s="1"/>
  <c r="J121" i="1"/>
  <c r="B121" i="9"/>
  <c r="I121" i="1"/>
  <c r="J120" i="1"/>
  <c r="I120" i="1"/>
  <c r="L478" i="15" s="1"/>
  <c r="L491" i="15" s="1"/>
  <c r="J119" i="1"/>
  <c r="I119" i="1"/>
  <c r="L426" i="15" s="1"/>
  <c r="L439" i="15" s="1"/>
  <c r="J118" i="1"/>
  <c r="I118" i="1"/>
  <c r="L374" i="15"/>
  <c r="L387" i="15" s="1"/>
  <c r="J117" i="1"/>
  <c r="B117" i="9" s="1"/>
  <c r="I117" i="1"/>
  <c r="L322" i="15"/>
  <c r="J116" i="1"/>
  <c r="I116" i="1"/>
  <c r="L270" i="15"/>
  <c r="J115" i="1"/>
  <c r="I115" i="1"/>
  <c r="L218" i="15"/>
  <c r="L231" i="15" s="1"/>
  <c r="J114" i="1"/>
  <c r="I114" i="1"/>
  <c r="L166" i="15"/>
  <c r="J113" i="1"/>
  <c r="B113" i="9" s="1"/>
  <c r="I113" i="1"/>
  <c r="J112" i="1"/>
  <c r="B112" i="9" s="1"/>
  <c r="I112" i="1"/>
  <c r="L62" i="15" s="1"/>
  <c r="L75" i="15" s="1"/>
  <c r="J111" i="1"/>
  <c r="K111" i="1" s="1"/>
  <c r="K112" i="1" s="1"/>
  <c r="L112" i="5" s="1"/>
  <c r="I111" i="1"/>
  <c r="L10" i="15" s="1"/>
  <c r="L36" i="15" s="1"/>
  <c r="L382" i="15"/>
  <c r="L329" i="15"/>
  <c r="K110" i="17"/>
  <c r="L110" i="17"/>
  <c r="K98" i="16"/>
  <c r="K97" i="16"/>
  <c r="K96" i="16"/>
  <c r="K95" i="16"/>
  <c r="K94" i="16"/>
  <c r="K93" i="16"/>
  <c r="K92" i="16"/>
  <c r="K91" i="16"/>
  <c r="K90" i="16"/>
  <c r="K89" i="16"/>
  <c r="K88" i="16"/>
  <c r="K87" i="16"/>
  <c r="K110" i="16"/>
  <c r="K109" i="16"/>
  <c r="K108" i="16"/>
  <c r="K107" i="16"/>
  <c r="K106" i="16"/>
  <c r="K105" i="16"/>
  <c r="K104" i="16"/>
  <c r="K103" i="16"/>
  <c r="K102" i="16"/>
  <c r="K101" i="16"/>
  <c r="K100" i="16"/>
  <c r="K99" i="16"/>
  <c r="K109" i="17"/>
  <c r="L109" i="17"/>
  <c r="E100" i="2"/>
  <c r="E99" i="2"/>
  <c r="E100" i="3"/>
  <c r="E99" i="3"/>
  <c r="D100" i="3"/>
  <c r="D99" i="3"/>
  <c r="C100" i="3"/>
  <c r="C99" i="3"/>
  <c r="B100" i="3"/>
  <c r="B99" i="3"/>
  <c r="D99" i="2"/>
  <c r="C99" i="2"/>
  <c r="B99" i="2"/>
  <c r="D100" i="2"/>
  <c r="C100" i="2"/>
  <c r="B100" i="2"/>
  <c r="L108" i="17"/>
  <c r="L107" i="17"/>
  <c r="L106" i="17"/>
  <c r="L105" i="17"/>
  <c r="L104" i="17"/>
  <c r="L103" i="17"/>
  <c r="L102" i="17"/>
  <c r="L101" i="17"/>
  <c r="L100" i="17"/>
  <c r="L99" i="17"/>
  <c r="K108" i="17"/>
  <c r="K107" i="17"/>
  <c r="I107" i="1"/>
  <c r="I106" i="1"/>
  <c r="I105" i="1"/>
  <c r="I104" i="1"/>
  <c r="I103" i="1"/>
  <c r="I102" i="1"/>
  <c r="I101" i="1"/>
  <c r="J114" i="15" s="1"/>
  <c r="I100" i="1"/>
  <c r="I99" i="1"/>
  <c r="J10" i="15"/>
  <c r="J23" i="15" s="1"/>
  <c r="K106" i="17"/>
  <c r="K105" i="17"/>
  <c r="K104" i="17"/>
  <c r="K100" i="17"/>
  <c r="K103" i="17"/>
  <c r="K102" i="17"/>
  <c r="K101" i="17"/>
  <c r="K99" i="17"/>
  <c r="I99" i="6"/>
  <c r="J99" i="6"/>
  <c r="I100" i="6"/>
  <c r="J100" i="6"/>
  <c r="I101" i="6"/>
  <c r="F101" i="2" s="1"/>
  <c r="J101" i="6"/>
  <c r="I102" i="6"/>
  <c r="J102" i="6"/>
  <c r="J60" i="15"/>
  <c r="J73" i="15" s="1"/>
  <c r="J103" i="6"/>
  <c r="J104" i="6"/>
  <c r="J105" i="6"/>
  <c r="B105" i="8" s="1"/>
  <c r="J106" i="6"/>
  <c r="J107" i="6"/>
  <c r="J108" i="6"/>
  <c r="B108" i="8" s="1"/>
  <c r="J109" i="6"/>
  <c r="J110" i="6"/>
  <c r="K99" i="4"/>
  <c r="J100" i="4"/>
  <c r="G100" i="3"/>
  <c r="J101" i="4"/>
  <c r="J102" i="4"/>
  <c r="G102" i="3" s="1"/>
  <c r="J103" i="4"/>
  <c r="J104" i="4"/>
  <c r="G104" i="3" s="1"/>
  <c r="J105" i="4"/>
  <c r="J106" i="4"/>
  <c r="J107" i="4"/>
  <c r="J108" i="4"/>
  <c r="G108" i="3"/>
  <c r="J109" i="4"/>
  <c r="J110" i="4"/>
  <c r="I110" i="6"/>
  <c r="I110" i="4"/>
  <c r="E110" i="3"/>
  <c r="D110" i="3"/>
  <c r="C110" i="3"/>
  <c r="B110" i="3"/>
  <c r="G109" i="3"/>
  <c r="I109" i="6"/>
  <c r="I109" i="4"/>
  <c r="F109" i="3" s="1"/>
  <c r="E109" i="3"/>
  <c r="D109" i="3"/>
  <c r="C109" i="3"/>
  <c r="B109" i="3"/>
  <c r="I108" i="6"/>
  <c r="F108" i="2" s="1"/>
  <c r="I108" i="4"/>
  <c r="E108" i="3"/>
  <c r="D108" i="3"/>
  <c r="C108" i="3"/>
  <c r="B108" i="3"/>
  <c r="I107" i="6"/>
  <c r="I107" i="4"/>
  <c r="E107" i="3"/>
  <c r="D107" i="3"/>
  <c r="C107" i="3"/>
  <c r="B107" i="3"/>
  <c r="I106" i="6"/>
  <c r="I106" i="4"/>
  <c r="F106" i="3"/>
  <c r="E106" i="3"/>
  <c r="D106" i="3"/>
  <c r="C106" i="3"/>
  <c r="B106" i="3"/>
  <c r="I105" i="6"/>
  <c r="F105" i="2" s="1"/>
  <c r="I105" i="4"/>
  <c r="E105" i="3"/>
  <c r="D105" i="3"/>
  <c r="C105" i="3"/>
  <c r="B105" i="3"/>
  <c r="I104" i="6"/>
  <c r="F104" i="2" s="1"/>
  <c r="I104" i="4"/>
  <c r="E104" i="3"/>
  <c r="D104" i="3"/>
  <c r="C104" i="3"/>
  <c r="B104" i="3"/>
  <c r="I103" i="4"/>
  <c r="I103" i="6"/>
  <c r="E103" i="3"/>
  <c r="D103" i="3"/>
  <c r="C103" i="3"/>
  <c r="B103" i="3"/>
  <c r="I102" i="4"/>
  <c r="F102" i="3" s="1"/>
  <c r="E102" i="3"/>
  <c r="D102" i="3"/>
  <c r="C102" i="3"/>
  <c r="B102" i="3"/>
  <c r="I101" i="4"/>
  <c r="E101" i="3"/>
  <c r="D101" i="3"/>
  <c r="C101" i="3"/>
  <c r="B101" i="3"/>
  <c r="I100" i="4"/>
  <c r="J99" i="4"/>
  <c r="G99" i="3" s="1"/>
  <c r="I99" i="4"/>
  <c r="F99" i="3" s="1"/>
  <c r="J99" i="1"/>
  <c r="J100" i="1"/>
  <c r="J101" i="1"/>
  <c r="J102" i="1"/>
  <c r="J103" i="1"/>
  <c r="B103" i="9" s="1"/>
  <c r="J104" i="1"/>
  <c r="J105" i="1"/>
  <c r="J106" i="1"/>
  <c r="B106" i="9" s="1"/>
  <c r="J107" i="1"/>
  <c r="J108" i="1"/>
  <c r="G108" i="2" s="1"/>
  <c r="J109" i="1"/>
  <c r="K109" i="5" s="1"/>
  <c r="J110" i="1"/>
  <c r="G110" i="2"/>
  <c r="I110" i="1"/>
  <c r="E110" i="2"/>
  <c r="D110" i="2"/>
  <c r="C110" i="2"/>
  <c r="B110" i="2"/>
  <c r="J98" i="6"/>
  <c r="J98" i="1"/>
  <c r="I109" i="1"/>
  <c r="E109" i="2"/>
  <c r="D109" i="2"/>
  <c r="C109" i="2"/>
  <c r="B109" i="2"/>
  <c r="J97" i="6"/>
  <c r="J97" i="1"/>
  <c r="I108" i="1"/>
  <c r="E108" i="2"/>
  <c r="D108" i="2"/>
  <c r="C108" i="2"/>
  <c r="B108" i="2"/>
  <c r="J96" i="6"/>
  <c r="J96" i="1"/>
  <c r="K96" i="5" s="1"/>
  <c r="E107" i="2"/>
  <c r="D107" i="2"/>
  <c r="C107" i="2"/>
  <c r="B107" i="2"/>
  <c r="J95" i="6"/>
  <c r="J95" i="1"/>
  <c r="E106" i="2"/>
  <c r="D106" i="2"/>
  <c r="C106" i="2"/>
  <c r="B106" i="2"/>
  <c r="J94" i="6"/>
  <c r="B94" i="8" s="1"/>
  <c r="J94" i="1"/>
  <c r="E105" i="2"/>
  <c r="D105" i="2"/>
  <c r="C105" i="2"/>
  <c r="B105" i="2"/>
  <c r="J93" i="6"/>
  <c r="L104" i="6" s="1"/>
  <c r="J93" i="1"/>
  <c r="G104" i="2"/>
  <c r="E104" i="2"/>
  <c r="D104" i="2"/>
  <c r="C104" i="2"/>
  <c r="B104" i="2"/>
  <c r="J92" i="6"/>
  <c r="J92" i="1"/>
  <c r="B92" i="9" s="1"/>
  <c r="G103" i="2"/>
  <c r="F103" i="2"/>
  <c r="E103" i="2"/>
  <c r="D103" i="2"/>
  <c r="C103" i="2"/>
  <c r="B103" i="2"/>
  <c r="J91" i="6"/>
  <c r="B91" i="8" s="1"/>
  <c r="J91" i="1"/>
  <c r="G102" i="2"/>
  <c r="E102" i="2"/>
  <c r="D102" i="2"/>
  <c r="C102" i="2"/>
  <c r="B102" i="2"/>
  <c r="J90" i="6"/>
  <c r="J90" i="1"/>
  <c r="G101" i="2"/>
  <c r="E101" i="2"/>
  <c r="D101" i="2"/>
  <c r="C101" i="2"/>
  <c r="B101" i="2"/>
  <c r="J89" i="6"/>
  <c r="J89" i="1"/>
  <c r="J88" i="6"/>
  <c r="B88" i="8" s="1"/>
  <c r="J88" i="1"/>
  <c r="B88" i="9" s="1"/>
  <c r="B102" i="8"/>
  <c r="B90" i="8"/>
  <c r="B89" i="8"/>
  <c r="B102" i="9"/>
  <c r="B104" i="9"/>
  <c r="B105" i="9"/>
  <c r="B108" i="9"/>
  <c r="B109" i="9"/>
  <c r="B110" i="9"/>
  <c r="B98" i="9"/>
  <c r="B90" i="9"/>
  <c r="B89" i="9"/>
  <c r="J99" i="5"/>
  <c r="J100" i="5"/>
  <c r="J101" i="5"/>
  <c r="J102" i="5"/>
  <c r="K102" i="5" s="1"/>
  <c r="J103" i="5"/>
  <c r="K103" i="5" s="1"/>
  <c r="J104" i="5"/>
  <c r="K104" i="5" s="1"/>
  <c r="J105" i="5"/>
  <c r="K105" i="5" s="1"/>
  <c r="J106" i="5"/>
  <c r="J107" i="5"/>
  <c r="J108" i="5"/>
  <c r="K108" i="5" s="1"/>
  <c r="J109" i="5"/>
  <c r="J110" i="5"/>
  <c r="K110" i="5" s="1"/>
  <c r="I110" i="5"/>
  <c r="I109" i="5"/>
  <c r="I108" i="5"/>
  <c r="I107" i="5"/>
  <c r="K106" i="5"/>
  <c r="I106" i="5"/>
  <c r="I105" i="5"/>
  <c r="I104" i="5"/>
  <c r="I103" i="5"/>
  <c r="I102" i="5"/>
  <c r="I101" i="5"/>
  <c r="I100" i="5"/>
  <c r="I99" i="5"/>
  <c r="J582" i="15"/>
  <c r="J595" i="15" s="1"/>
  <c r="J581" i="15"/>
  <c r="J594" i="15" s="1"/>
  <c r="J580" i="15"/>
  <c r="J593" i="15" s="1"/>
  <c r="J579" i="15"/>
  <c r="J592" i="15" s="1"/>
  <c r="J578" i="15"/>
  <c r="J591" i="15" s="1"/>
  <c r="J577" i="15"/>
  <c r="J590" i="15" s="1"/>
  <c r="J576" i="15"/>
  <c r="J589" i="15" s="1"/>
  <c r="J575" i="15"/>
  <c r="J588" i="15" s="1"/>
  <c r="J530" i="15"/>
  <c r="J543" i="15" s="1"/>
  <c r="J529" i="15"/>
  <c r="J528" i="15"/>
  <c r="J541" i="15" s="1"/>
  <c r="J527" i="15"/>
  <c r="J526" i="15"/>
  <c r="J539" i="15" s="1"/>
  <c r="J525" i="15"/>
  <c r="J538" i="15" s="1"/>
  <c r="J524" i="15"/>
  <c r="J523" i="15"/>
  <c r="J478" i="15"/>
  <c r="J477" i="15"/>
  <c r="J490" i="15" s="1"/>
  <c r="J476" i="15"/>
  <c r="J489" i="15" s="1"/>
  <c r="J475" i="15"/>
  <c r="J474" i="15"/>
  <c r="J487" i="15" s="1"/>
  <c r="J473" i="15"/>
  <c r="J486" i="15" s="1"/>
  <c r="J472" i="15"/>
  <c r="J485" i="15" s="1"/>
  <c r="J471" i="15"/>
  <c r="J426" i="15"/>
  <c r="J425" i="15"/>
  <c r="J438" i="15" s="1"/>
  <c r="J424" i="15"/>
  <c r="J437" i="15" s="1"/>
  <c r="J423" i="15"/>
  <c r="J436" i="15" s="1"/>
  <c r="J422" i="15"/>
  <c r="J435" i="15" s="1"/>
  <c r="J421" i="15"/>
  <c r="J434" i="15" s="1"/>
  <c r="J420" i="15"/>
  <c r="J419" i="15"/>
  <c r="J373" i="15"/>
  <c r="J386" i="15" s="1"/>
  <c r="J372" i="15"/>
  <c r="J385" i="15" s="1"/>
  <c r="J371" i="15"/>
  <c r="J384" i="15" s="1"/>
  <c r="J370" i="15"/>
  <c r="J383" i="15" s="1"/>
  <c r="J369" i="15"/>
  <c r="J382" i="15" s="1"/>
  <c r="J368" i="15"/>
  <c r="J367" i="15"/>
  <c r="J322" i="15"/>
  <c r="J335" i="15" s="1"/>
  <c r="J321" i="15"/>
  <c r="J334" i="15" s="1"/>
  <c r="J320" i="15"/>
  <c r="J319" i="15"/>
  <c r="J332" i="15" s="1"/>
  <c r="J318" i="15"/>
  <c r="J317" i="15"/>
  <c r="J330" i="15" s="1"/>
  <c r="J316" i="15"/>
  <c r="J329" i="15" s="1"/>
  <c r="J315" i="15"/>
  <c r="J270" i="15"/>
  <c r="J269" i="15"/>
  <c r="J282" i="15" s="1"/>
  <c r="J268" i="15"/>
  <c r="J281" i="15" s="1"/>
  <c r="J267" i="15"/>
  <c r="J280" i="15" s="1"/>
  <c r="J266" i="15"/>
  <c r="J279" i="15" s="1"/>
  <c r="J265" i="15"/>
  <c r="J278" i="15" s="1"/>
  <c r="J264" i="15"/>
  <c r="J263" i="15"/>
  <c r="J276" i="15" s="1"/>
  <c r="J218" i="15"/>
  <c r="J231" i="15" s="1"/>
  <c r="J217" i="15"/>
  <c r="J216" i="15"/>
  <c r="J229" i="15" s="1"/>
  <c r="J215" i="15"/>
  <c r="J228" i="15" s="1"/>
  <c r="J214" i="15"/>
  <c r="J227" i="15" s="1"/>
  <c r="J213" i="15"/>
  <c r="J212" i="15"/>
  <c r="J225" i="15" s="1"/>
  <c r="J211" i="15"/>
  <c r="J224" i="15" s="1"/>
  <c r="J166" i="15"/>
  <c r="J179" i="15" s="1"/>
  <c r="J165" i="15"/>
  <c r="J178" i="15" s="1"/>
  <c r="J164" i="15"/>
  <c r="J163" i="15"/>
  <c r="J176" i="15" s="1"/>
  <c r="J162" i="15"/>
  <c r="J161" i="15"/>
  <c r="J174" i="15" s="1"/>
  <c r="J160" i="15"/>
  <c r="J173" i="15" s="1"/>
  <c r="J159" i="15"/>
  <c r="J113" i="15"/>
  <c r="J126" i="15" s="1"/>
  <c r="J112" i="15"/>
  <c r="J125" i="15" s="1"/>
  <c r="J111" i="15"/>
  <c r="J124" i="15" s="1"/>
  <c r="J110" i="15"/>
  <c r="J123" i="15" s="1"/>
  <c r="J109" i="15"/>
  <c r="J108" i="15"/>
  <c r="J121" i="15" s="1"/>
  <c r="J107" i="15"/>
  <c r="J61" i="15"/>
  <c r="J62" i="15"/>
  <c r="J75" i="15" s="1"/>
  <c r="J59" i="15"/>
  <c r="J58" i="15"/>
  <c r="J71" i="15" s="1"/>
  <c r="J57" i="15"/>
  <c r="J70" i="15" s="1"/>
  <c r="J56" i="15"/>
  <c r="J69" i="15" s="1"/>
  <c r="J55" i="15"/>
  <c r="J68" i="15" s="1"/>
  <c r="J87" i="1"/>
  <c r="J9" i="15"/>
  <c r="J22" i="15" s="1"/>
  <c r="J8" i="15"/>
  <c r="J7" i="15"/>
  <c r="J6" i="15"/>
  <c r="J5" i="15"/>
  <c r="J4" i="15"/>
  <c r="J30" i="15" s="1"/>
  <c r="J3" i="15"/>
  <c r="J16" i="15" s="1"/>
  <c r="I88" i="1"/>
  <c r="H62" i="15" s="1"/>
  <c r="I89" i="1"/>
  <c r="H114" i="15" s="1"/>
  <c r="I90" i="1"/>
  <c r="I91" i="1"/>
  <c r="H218" i="15" s="1"/>
  <c r="I92" i="1"/>
  <c r="H270" i="15" s="1"/>
  <c r="H283" i="15" s="1"/>
  <c r="I93" i="1"/>
  <c r="I94" i="1"/>
  <c r="H374" i="15" s="1"/>
  <c r="H387" i="15" s="1"/>
  <c r="I95" i="1"/>
  <c r="I96" i="1"/>
  <c r="H478" i="15" s="1"/>
  <c r="I97" i="1"/>
  <c r="H530" i="15" s="1"/>
  <c r="I98" i="1"/>
  <c r="K98" i="17"/>
  <c r="E88" i="2"/>
  <c r="D88" i="2"/>
  <c r="E88" i="3"/>
  <c r="D88" i="3"/>
  <c r="I87" i="6"/>
  <c r="J87" i="6"/>
  <c r="K87" i="6" s="1"/>
  <c r="I88" i="6"/>
  <c r="F88" i="2" s="1"/>
  <c r="I89" i="6"/>
  <c r="I90" i="6"/>
  <c r="I91" i="6"/>
  <c r="I92" i="6"/>
  <c r="I93" i="6"/>
  <c r="I94" i="6"/>
  <c r="F94" i="3" s="1"/>
  <c r="I95" i="6"/>
  <c r="I96" i="6"/>
  <c r="F96" i="2" s="1"/>
  <c r="J86" i="1"/>
  <c r="J86" i="6"/>
  <c r="J85" i="1"/>
  <c r="J85" i="6"/>
  <c r="J84" i="1"/>
  <c r="J84" i="6"/>
  <c r="G84" i="3" s="1"/>
  <c r="J83" i="1"/>
  <c r="J83" i="6"/>
  <c r="B83" i="8" s="1"/>
  <c r="J82" i="1"/>
  <c r="J82" i="6"/>
  <c r="J81" i="1"/>
  <c r="J81" i="6"/>
  <c r="J80" i="1"/>
  <c r="J80" i="6"/>
  <c r="B80" i="8" s="1"/>
  <c r="J39" i="5"/>
  <c r="J40" i="5"/>
  <c r="K40" i="5" s="1"/>
  <c r="J41" i="5"/>
  <c r="J42" i="5"/>
  <c r="J43" i="5"/>
  <c r="J44" i="5"/>
  <c r="J45" i="5"/>
  <c r="J46" i="5"/>
  <c r="J47" i="5"/>
  <c r="J48" i="5"/>
  <c r="J49" i="5"/>
  <c r="J50" i="5"/>
  <c r="J27" i="5"/>
  <c r="J28" i="5"/>
  <c r="J29" i="5"/>
  <c r="J30" i="5"/>
  <c r="J31" i="5"/>
  <c r="K31" i="5" s="1"/>
  <c r="J32" i="5"/>
  <c r="J33" i="5"/>
  <c r="J34" i="5"/>
  <c r="J35" i="5"/>
  <c r="J36" i="5"/>
  <c r="J37" i="5"/>
  <c r="J38" i="5"/>
  <c r="I15" i="5"/>
  <c r="J15" i="5"/>
  <c r="I16" i="5"/>
  <c r="J16" i="5"/>
  <c r="I17" i="5"/>
  <c r="J17" i="5"/>
  <c r="I18" i="5"/>
  <c r="J18" i="5"/>
  <c r="I19" i="5"/>
  <c r="J19" i="5"/>
  <c r="K19" i="5" s="1"/>
  <c r="I20" i="5"/>
  <c r="J20" i="5"/>
  <c r="I21" i="5"/>
  <c r="J21" i="5"/>
  <c r="I22" i="5"/>
  <c r="J22" i="5"/>
  <c r="I23" i="5"/>
  <c r="J23" i="5"/>
  <c r="K23" i="5" s="1"/>
  <c r="I24" i="5"/>
  <c r="J24" i="5"/>
  <c r="I25" i="5"/>
  <c r="J25" i="5"/>
  <c r="I26" i="5"/>
  <c r="J26" i="5"/>
  <c r="I3" i="5"/>
  <c r="J3" i="5"/>
  <c r="I4" i="5"/>
  <c r="J4" i="5"/>
  <c r="I5" i="5"/>
  <c r="J5" i="5"/>
  <c r="F6" i="5"/>
  <c r="J6" i="5" s="1"/>
  <c r="I6" i="5"/>
  <c r="I7" i="5"/>
  <c r="J7" i="5"/>
  <c r="K7" i="5" s="1"/>
  <c r="I8" i="5"/>
  <c r="J8" i="5"/>
  <c r="I9" i="5"/>
  <c r="J9" i="5"/>
  <c r="I10" i="5"/>
  <c r="J10" i="5"/>
  <c r="I11" i="5"/>
  <c r="J11" i="5"/>
  <c r="K11" i="5" s="1"/>
  <c r="I12" i="5"/>
  <c r="J12" i="5"/>
  <c r="I13" i="5"/>
  <c r="J13" i="5"/>
  <c r="I14" i="5"/>
  <c r="J14" i="5"/>
  <c r="I87" i="1"/>
  <c r="H10" i="15" s="1"/>
  <c r="H23" i="15" s="1"/>
  <c r="I87" i="5"/>
  <c r="I88" i="5"/>
  <c r="I89" i="5"/>
  <c r="I90" i="5"/>
  <c r="I91" i="5"/>
  <c r="I92" i="5"/>
  <c r="I93" i="5"/>
  <c r="I94" i="5"/>
  <c r="I95" i="5"/>
  <c r="I96" i="5"/>
  <c r="I97" i="5"/>
  <c r="I98" i="5"/>
  <c r="I97" i="6"/>
  <c r="I98" i="6"/>
  <c r="I87" i="4"/>
  <c r="I88" i="4"/>
  <c r="I89" i="4"/>
  <c r="I90" i="4"/>
  <c r="F90" i="3" s="1"/>
  <c r="I91" i="4"/>
  <c r="I92" i="4"/>
  <c r="F92" i="3" s="1"/>
  <c r="I93" i="4"/>
  <c r="I94" i="4"/>
  <c r="I95" i="4"/>
  <c r="I96" i="4"/>
  <c r="I97" i="4"/>
  <c r="I98" i="4"/>
  <c r="F98" i="3" s="1"/>
  <c r="J75" i="5"/>
  <c r="J76" i="5"/>
  <c r="J77" i="5"/>
  <c r="J78" i="5"/>
  <c r="K78" i="5" s="1"/>
  <c r="J79" i="5"/>
  <c r="J80" i="5"/>
  <c r="J81" i="5"/>
  <c r="J82" i="5"/>
  <c r="K82" i="5" s="1"/>
  <c r="J83" i="5"/>
  <c r="J84" i="5"/>
  <c r="J85" i="5"/>
  <c r="J86" i="5"/>
  <c r="K86" i="5" s="1"/>
  <c r="I75" i="1"/>
  <c r="F10" i="15" s="1"/>
  <c r="I76" i="1"/>
  <c r="I77" i="1"/>
  <c r="F114" i="15" s="1"/>
  <c r="F127" i="15" s="1"/>
  <c r="I78" i="1"/>
  <c r="I79" i="1"/>
  <c r="I80" i="1"/>
  <c r="I81" i="1"/>
  <c r="I82" i="1"/>
  <c r="F374" i="15" s="1"/>
  <c r="F387" i="15" s="1"/>
  <c r="I83" i="1"/>
  <c r="F426" i="15" s="1"/>
  <c r="F439" i="15" s="1"/>
  <c r="I84" i="1"/>
  <c r="F478" i="15" s="1"/>
  <c r="F491" i="15" s="1"/>
  <c r="I85" i="1"/>
  <c r="I86" i="1"/>
  <c r="F582" i="15" s="1"/>
  <c r="I75" i="5"/>
  <c r="I76" i="5"/>
  <c r="I77" i="5"/>
  <c r="I78" i="5"/>
  <c r="I79" i="5"/>
  <c r="I80" i="5"/>
  <c r="I81" i="5"/>
  <c r="I82" i="5"/>
  <c r="I83" i="5"/>
  <c r="I84" i="5"/>
  <c r="I85" i="5"/>
  <c r="I86" i="5"/>
  <c r="I75" i="6"/>
  <c r="I76" i="6"/>
  <c r="F76" i="2" s="1"/>
  <c r="I77" i="6"/>
  <c r="F77" i="2" s="1"/>
  <c r="I78" i="6"/>
  <c r="I79" i="6"/>
  <c r="I80" i="6"/>
  <c r="I81" i="6"/>
  <c r="I82" i="6"/>
  <c r="F82" i="3" s="1"/>
  <c r="I83" i="6"/>
  <c r="I84" i="6"/>
  <c r="F84" i="2" s="1"/>
  <c r="I85" i="6"/>
  <c r="F85" i="2" s="1"/>
  <c r="I86" i="6"/>
  <c r="F86" i="2" s="1"/>
  <c r="I75" i="4"/>
  <c r="I76" i="4"/>
  <c r="I77" i="4"/>
  <c r="F77" i="3"/>
  <c r="I78" i="4"/>
  <c r="I79" i="4"/>
  <c r="F79" i="3" s="1"/>
  <c r="I80" i="4"/>
  <c r="F80" i="3" s="1"/>
  <c r="I81" i="4"/>
  <c r="I82" i="4"/>
  <c r="I83" i="4"/>
  <c r="I84" i="4"/>
  <c r="I85" i="4"/>
  <c r="I86" i="4"/>
  <c r="J63" i="5"/>
  <c r="J64" i="5"/>
  <c r="J65" i="5"/>
  <c r="J66" i="5"/>
  <c r="J67" i="5"/>
  <c r="J68" i="5"/>
  <c r="K68" i="5" s="1"/>
  <c r="J69" i="5"/>
  <c r="K69" i="5" s="1"/>
  <c r="J70" i="5"/>
  <c r="K70" i="5" s="1"/>
  <c r="J71" i="5"/>
  <c r="J72" i="5"/>
  <c r="J73" i="5"/>
  <c r="J74" i="5"/>
  <c r="I63" i="1"/>
  <c r="I64" i="1"/>
  <c r="D62" i="15" s="1"/>
  <c r="I65" i="1"/>
  <c r="D114" i="15" s="1"/>
  <c r="D127" i="15" s="1"/>
  <c r="I66" i="1"/>
  <c r="D166" i="15" s="1"/>
  <c r="I67" i="1"/>
  <c r="I68" i="1"/>
  <c r="I69" i="1"/>
  <c r="D322" i="15" s="1"/>
  <c r="D335" i="15" s="1"/>
  <c r="I70" i="1"/>
  <c r="D374" i="15" s="1"/>
  <c r="D387" i="15" s="1"/>
  <c r="I71" i="1"/>
  <c r="I72" i="1"/>
  <c r="D478" i="15" s="1"/>
  <c r="D491" i="15" s="1"/>
  <c r="I73" i="1"/>
  <c r="D530" i="15" s="1"/>
  <c r="D543" i="15" s="1"/>
  <c r="I74" i="1"/>
  <c r="D582" i="15" s="1"/>
  <c r="D595" i="15" s="1"/>
  <c r="I63" i="5"/>
  <c r="I64" i="5"/>
  <c r="I65" i="5"/>
  <c r="I66" i="5"/>
  <c r="I67" i="5"/>
  <c r="I68" i="5"/>
  <c r="I69" i="5"/>
  <c r="I70" i="5"/>
  <c r="I71" i="5"/>
  <c r="I72" i="5"/>
  <c r="I73" i="5"/>
  <c r="I74" i="5"/>
  <c r="I63" i="6"/>
  <c r="I64" i="6"/>
  <c r="I65" i="6"/>
  <c r="F65" i="2" s="1"/>
  <c r="I66" i="6"/>
  <c r="I67" i="6"/>
  <c r="I68" i="6"/>
  <c r="I69" i="6"/>
  <c r="F69" i="2" s="1"/>
  <c r="I70" i="6"/>
  <c r="I71" i="6"/>
  <c r="I72" i="6"/>
  <c r="F72" i="3" s="1"/>
  <c r="I73" i="6"/>
  <c r="F73" i="2" s="1"/>
  <c r="I74" i="6"/>
  <c r="F74" i="2" s="1"/>
  <c r="I63" i="4"/>
  <c r="I64" i="4"/>
  <c r="I65" i="4"/>
  <c r="I66" i="4"/>
  <c r="I67" i="4"/>
  <c r="I68" i="4"/>
  <c r="F68" i="3" s="1"/>
  <c r="I69" i="4"/>
  <c r="F69" i="3" s="1"/>
  <c r="I70" i="4"/>
  <c r="I71" i="4"/>
  <c r="I72" i="4"/>
  <c r="I73" i="4"/>
  <c r="I74" i="4"/>
  <c r="J51" i="5"/>
  <c r="J52" i="5"/>
  <c r="K52" i="5" s="1"/>
  <c r="J53" i="5"/>
  <c r="J54" i="5"/>
  <c r="J55" i="5"/>
  <c r="J56" i="5"/>
  <c r="J57" i="5"/>
  <c r="J58" i="5"/>
  <c r="J59" i="5"/>
  <c r="J60" i="5"/>
  <c r="J61" i="5"/>
  <c r="J62" i="5"/>
  <c r="I51" i="1"/>
  <c r="B10" i="15" s="1"/>
  <c r="I52" i="1"/>
  <c r="B62" i="15" s="1"/>
  <c r="B75" i="15" s="1"/>
  <c r="I53" i="1"/>
  <c r="I54" i="1"/>
  <c r="I55" i="1"/>
  <c r="B218" i="15" s="1"/>
  <c r="B231" i="15" s="1"/>
  <c r="I56" i="1"/>
  <c r="B270" i="15" s="1"/>
  <c r="B283" i="15" s="1"/>
  <c r="I57" i="1"/>
  <c r="B322" i="15" s="1"/>
  <c r="I58" i="1"/>
  <c r="I59" i="1"/>
  <c r="B426" i="15" s="1"/>
  <c r="B439" i="15" s="1"/>
  <c r="I60" i="1"/>
  <c r="B478" i="15" s="1"/>
  <c r="B491" i="15" s="1"/>
  <c r="I61" i="1"/>
  <c r="I62" i="1"/>
  <c r="B582" i="15" s="1"/>
  <c r="B595" i="15" s="1"/>
  <c r="I51" i="5"/>
  <c r="I52" i="5"/>
  <c r="I53" i="5"/>
  <c r="I54" i="5"/>
  <c r="I55" i="5"/>
  <c r="I56" i="5"/>
  <c r="I57" i="5"/>
  <c r="I58" i="5"/>
  <c r="I59" i="5"/>
  <c r="I60" i="5"/>
  <c r="I61" i="5"/>
  <c r="I62" i="5"/>
  <c r="I51" i="6"/>
  <c r="I52" i="6"/>
  <c r="I53" i="6"/>
  <c r="I54" i="6"/>
  <c r="I55" i="6"/>
  <c r="I56" i="6"/>
  <c r="F56" i="2" s="1"/>
  <c r="I57" i="6"/>
  <c r="F57" i="3" s="1"/>
  <c r="I58" i="6"/>
  <c r="I59" i="6"/>
  <c r="I60" i="6"/>
  <c r="F60" i="2" s="1"/>
  <c r="I61" i="6"/>
  <c r="I62" i="6"/>
  <c r="I51" i="4"/>
  <c r="I52" i="4"/>
  <c r="I53" i="4"/>
  <c r="F53" i="3" s="1"/>
  <c r="I54" i="4"/>
  <c r="I55" i="4"/>
  <c r="I56" i="4"/>
  <c r="I57" i="4"/>
  <c r="I58" i="4"/>
  <c r="F58" i="3" s="1"/>
  <c r="I59" i="4"/>
  <c r="F59" i="3" s="1"/>
  <c r="I60" i="4"/>
  <c r="I61" i="4"/>
  <c r="F61" i="3" s="1"/>
  <c r="I62" i="4"/>
  <c r="J87" i="5"/>
  <c r="J88" i="5"/>
  <c r="J89" i="5"/>
  <c r="J90" i="5"/>
  <c r="J91" i="5"/>
  <c r="J92" i="5"/>
  <c r="J93" i="5"/>
  <c r="J94" i="5"/>
  <c r="J95" i="5"/>
  <c r="J96" i="5"/>
  <c r="J97" i="5"/>
  <c r="J98" i="5"/>
  <c r="K98" i="5" s="1"/>
  <c r="J51" i="1"/>
  <c r="K51" i="1" s="1"/>
  <c r="J52" i="1"/>
  <c r="B52" i="9" s="1"/>
  <c r="J53" i="1"/>
  <c r="B53" i="9" s="1"/>
  <c r="J54" i="1"/>
  <c r="B54" i="9" s="1"/>
  <c r="J55" i="1"/>
  <c r="J56" i="1"/>
  <c r="J57" i="1"/>
  <c r="J58" i="1"/>
  <c r="J59" i="1"/>
  <c r="G59" i="2" s="1"/>
  <c r="J60" i="1"/>
  <c r="B60" i="9" s="1"/>
  <c r="J61" i="1"/>
  <c r="B61" i="9" s="1"/>
  <c r="J62" i="1"/>
  <c r="K63" i="1"/>
  <c r="J64" i="1"/>
  <c r="J65" i="1"/>
  <c r="J66" i="1"/>
  <c r="J67" i="1"/>
  <c r="J68" i="1"/>
  <c r="J69" i="1"/>
  <c r="J70" i="1"/>
  <c r="J71" i="1"/>
  <c r="J72" i="1"/>
  <c r="J73" i="1"/>
  <c r="B73" i="9" s="1"/>
  <c r="J74" i="1"/>
  <c r="G74" i="2" s="1"/>
  <c r="J75" i="1"/>
  <c r="J76" i="1"/>
  <c r="J77" i="1"/>
  <c r="J78" i="1"/>
  <c r="B78" i="9" s="1"/>
  <c r="J79" i="1"/>
  <c r="B79" i="9" s="1"/>
  <c r="B86" i="9"/>
  <c r="B85" i="9"/>
  <c r="B82" i="9"/>
  <c r="C88" i="2"/>
  <c r="J79" i="6"/>
  <c r="J78" i="6"/>
  <c r="C88" i="3"/>
  <c r="H581" i="15"/>
  <c r="H594" i="15" s="1"/>
  <c r="H580" i="15"/>
  <c r="H579" i="15"/>
  <c r="H592" i="15" s="1"/>
  <c r="H578" i="15"/>
  <c r="H577" i="15"/>
  <c r="H590" i="15" s="1"/>
  <c r="H576" i="15"/>
  <c r="H575" i="15"/>
  <c r="H588" i="15" s="1"/>
  <c r="H529" i="15"/>
  <c r="H542" i="15" s="1"/>
  <c r="H528" i="15"/>
  <c r="H541" i="15" s="1"/>
  <c r="H527" i="15"/>
  <c r="H540" i="15" s="1"/>
  <c r="H526" i="15"/>
  <c r="H539" i="15" s="1"/>
  <c r="H525" i="15"/>
  <c r="H538" i="15" s="1"/>
  <c r="H524" i="15"/>
  <c r="H523" i="15"/>
  <c r="H536" i="15" s="1"/>
  <c r="H477" i="15"/>
  <c r="H490" i="15" s="1"/>
  <c r="H476" i="15"/>
  <c r="H475" i="15"/>
  <c r="H474" i="15"/>
  <c r="H473" i="15"/>
  <c r="H472" i="15"/>
  <c r="H471" i="15"/>
  <c r="H426" i="15"/>
  <c r="H439" i="15" s="1"/>
  <c r="H425" i="15"/>
  <c r="H438" i="15" s="1"/>
  <c r="H424" i="15"/>
  <c r="H437" i="15" s="1"/>
  <c r="H423" i="15"/>
  <c r="H436" i="15" s="1"/>
  <c r="H422" i="15"/>
  <c r="H435" i="15" s="1"/>
  <c r="H421" i="15"/>
  <c r="H434" i="15" s="1"/>
  <c r="H420" i="15"/>
  <c r="H433" i="15" s="1"/>
  <c r="H419" i="15"/>
  <c r="H373" i="15"/>
  <c r="H386" i="15" s="1"/>
  <c r="H372" i="15"/>
  <c r="H385" i="15" s="1"/>
  <c r="H371" i="15"/>
  <c r="H384" i="15" s="1"/>
  <c r="H370" i="15"/>
  <c r="H383" i="15" s="1"/>
  <c r="H369" i="15"/>
  <c r="H368" i="15"/>
  <c r="H367" i="15"/>
  <c r="H322" i="15"/>
  <c r="H335" i="15" s="1"/>
  <c r="H321" i="15"/>
  <c r="H334" i="15" s="1"/>
  <c r="H320" i="15"/>
  <c r="H319" i="15"/>
  <c r="H318" i="15"/>
  <c r="H331" i="15" s="1"/>
  <c r="H317" i="15"/>
  <c r="H330" i="15" s="1"/>
  <c r="H316" i="15"/>
  <c r="H329" i="15" s="1"/>
  <c r="H315" i="15"/>
  <c r="H269" i="15"/>
  <c r="H282" i="15" s="1"/>
  <c r="H268" i="15"/>
  <c r="H281" i="15" s="1"/>
  <c r="H267" i="15"/>
  <c r="H280" i="15" s="1"/>
  <c r="H266" i="15"/>
  <c r="H279" i="15" s="1"/>
  <c r="H265" i="15"/>
  <c r="H264" i="15"/>
  <c r="H277" i="15" s="1"/>
  <c r="H263" i="15"/>
  <c r="H217" i="15"/>
  <c r="H216" i="15"/>
  <c r="H229" i="15" s="1"/>
  <c r="H215" i="15"/>
  <c r="H228" i="15" s="1"/>
  <c r="H214" i="15"/>
  <c r="H213" i="15"/>
  <c r="H226" i="15" s="1"/>
  <c r="H212" i="15"/>
  <c r="H211" i="15"/>
  <c r="H224" i="15" s="1"/>
  <c r="H165" i="15"/>
  <c r="H178" i="15" s="1"/>
  <c r="H164" i="15"/>
  <c r="H177" i="15" s="1"/>
  <c r="H163" i="15"/>
  <c r="H176" i="15" s="1"/>
  <c r="H162" i="15"/>
  <c r="H175" i="15" s="1"/>
  <c r="H161" i="15"/>
  <c r="H174" i="15" s="1"/>
  <c r="H160" i="15"/>
  <c r="H173" i="15" s="1"/>
  <c r="H159" i="15"/>
  <c r="H113" i="15"/>
  <c r="H126" i="15" s="1"/>
  <c r="H112" i="15"/>
  <c r="H125" i="15" s="1"/>
  <c r="H111" i="15"/>
  <c r="H110" i="15"/>
  <c r="H123" i="15" s="1"/>
  <c r="H109" i="15"/>
  <c r="H122" i="15" s="1"/>
  <c r="H108" i="15"/>
  <c r="H121" i="15" s="1"/>
  <c r="H107" i="15"/>
  <c r="H120" i="15" s="1"/>
  <c r="H61" i="15"/>
  <c r="H60" i="15"/>
  <c r="H73" i="15" s="1"/>
  <c r="H59" i="15"/>
  <c r="H72" i="15" s="1"/>
  <c r="H58" i="15"/>
  <c r="H71" i="15" s="1"/>
  <c r="H57" i="15"/>
  <c r="H56" i="15"/>
  <c r="H69" i="15" s="1"/>
  <c r="H55" i="15"/>
  <c r="H9" i="15"/>
  <c r="H35" i="15" s="1"/>
  <c r="H48" i="15" s="1"/>
  <c r="H8" i="15"/>
  <c r="H7" i="15"/>
  <c r="H20" i="15" s="1"/>
  <c r="H6" i="15"/>
  <c r="H5" i="15"/>
  <c r="H4" i="15"/>
  <c r="H17" i="15" s="1"/>
  <c r="H3" i="15"/>
  <c r="H230" i="15"/>
  <c r="F581" i="15"/>
  <c r="F594" i="15" s="1"/>
  <c r="D581" i="15"/>
  <c r="D594" i="15" s="1"/>
  <c r="B581" i="15"/>
  <c r="B594" i="15" s="1"/>
  <c r="F580" i="15"/>
  <c r="F593" i="15" s="1"/>
  <c r="D580" i="15"/>
  <c r="D593" i="15" s="1"/>
  <c r="B580" i="15"/>
  <c r="B593" i="15" s="1"/>
  <c r="F579" i="15"/>
  <c r="F592" i="15" s="1"/>
  <c r="D579" i="15"/>
  <c r="B579" i="15"/>
  <c r="B592" i="15" s="1"/>
  <c r="F578" i="15"/>
  <c r="F591" i="15" s="1"/>
  <c r="D578" i="15"/>
  <c r="D591" i="15" s="1"/>
  <c r="B578" i="15"/>
  <c r="B591" i="15" s="1"/>
  <c r="F577" i="15"/>
  <c r="F590" i="15" s="1"/>
  <c r="D577" i="15"/>
  <c r="D590" i="15" s="1"/>
  <c r="B577" i="15"/>
  <c r="B590" i="15" s="1"/>
  <c r="F576" i="15"/>
  <c r="D576" i="15"/>
  <c r="D589" i="15" s="1"/>
  <c r="B576" i="15"/>
  <c r="B589" i="15" s="1"/>
  <c r="F575" i="15"/>
  <c r="F588" i="15" s="1"/>
  <c r="D575" i="15"/>
  <c r="D588" i="15" s="1"/>
  <c r="B575" i="15"/>
  <c r="F530" i="15"/>
  <c r="F543" i="15" s="1"/>
  <c r="B530" i="15"/>
  <c r="B543" i="15" s="1"/>
  <c r="F529" i="15"/>
  <c r="D529" i="15"/>
  <c r="B529" i="15"/>
  <c r="B542" i="15" s="1"/>
  <c r="F528" i="15"/>
  <c r="F541" i="15" s="1"/>
  <c r="D528" i="15"/>
  <c r="B528" i="15"/>
  <c r="B541" i="15" s="1"/>
  <c r="F527" i="15"/>
  <c r="F540" i="15" s="1"/>
  <c r="D527" i="15"/>
  <c r="D540" i="15" s="1"/>
  <c r="B527" i="15"/>
  <c r="B540" i="15" s="1"/>
  <c r="F526" i="15"/>
  <c r="F539" i="15" s="1"/>
  <c r="D526" i="15"/>
  <c r="D539" i="15" s="1"/>
  <c r="B526" i="15"/>
  <c r="F525" i="15"/>
  <c r="F538" i="15" s="1"/>
  <c r="D525" i="15"/>
  <c r="D538" i="15" s="1"/>
  <c r="B525" i="15"/>
  <c r="B538" i="15" s="1"/>
  <c r="F524" i="15"/>
  <c r="D524" i="15"/>
  <c r="D537" i="15" s="1"/>
  <c r="B524" i="15"/>
  <c r="F523" i="15"/>
  <c r="D523" i="15"/>
  <c r="D536" i="15" s="1"/>
  <c r="B523" i="15"/>
  <c r="F477" i="15"/>
  <c r="F490" i="15" s="1"/>
  <c r="D477" i="15"/>
  <c r="D490" i="15" s="1"/>
  <c r="B477" i="15"/>
  <c r="F476" i="15"/>
  <c r="F489" i="15" s="1"/>
  <c r="D476" i="15"/>
  <c r="B476" i="15"/>
  <c r="B489" i="15" s="1"/>
  <c r="F475" i="15"/>
  <c r="F488" i="15" s="1"/>
  <c r="D475" i="15"/>
  <c r="B475" i="15"/>
  <c r="B488" i="15" s="1"/>
  <c r="F474" i="15"/>
  <c r="F487" i="15" s="1"/>
  <c r="D474" i="15"/>
  <c r="B474" i="15"/>
  <c r="F473" i="15"/>
  <c r="F486" i="15" s="1"/>
  <c r="D473" i="15"/>
  <c r="B473" i="15"/>
  <c r="F472" i="15"/>
  <c r="F485" i="15" s="1"/>
  <c r="D472" i="15"/>
  <c r="D485" i="15" s="1"/>
  <c r="B472" i="15"/>
  <c r="B485" i="15" s="1"/>
  <c r="F471" i="15"/>
  <c r="F484" i="15" s="1"/>
  <c r="D471" i="15"/>
  <c r="D484" i="15" s="1"/>
  <c r="B471" i="15"/>
  <c r="D426" i="15"/>
  <c r="D439" i="15" s="1"/>
  <c r="F425" i="15"/>
  <c r="D425" i="15"/>
  <c r="B425" i="15"/>
  <c r="B438" i="15" s="1"/>
  <c r="F424" i="15"/>
  <c r="F437" i="15" s="1"/>
  <c r="D424" i="15"/>
  <c r="D437" i="15" s="1"/>
  <c r="B424" i="15"/>
  <c r="F423" i="15"/>
  <c r="F436" i="15" s="1"/>
  <c r="D423" i="15"/>
  <c r="B423" i="15"/>
  <c r="B436" i="15" s="1"/>
  <c r="F422" i="15"/>
  <c r="F435" i="15" s="1"/>
  <c r="D422" i="15"/>
  <c r="D435" i="15" s="1"/>
  <c r="B422" i="15"/>
  <c r="B435" i="15" s="1"/>
  <c r="F421" i="15"/>
  <c r="D421" i="15"/>
  <c r="D434" i="15" s="1"/>
  <c r="B421" i="15"/>
  <c r="B434" i="15" s="1"/>
  <c r="F420" i="15"/>
  <c r="D420" i="15"/>
  <c r="D433" i="15" s="1"/>
  <c r="B420" i="15"/>
  <c r="F419" i="15"/>
  <c r="F432" i="15" s="1"/>
  <c r="D419" i="15"/>
  <c r="B419" i="15"/>
  <c r="B432" i="15" s="1"/>
  <c r="B374" i="15"/>
  <c r="F373" i="15"/>
  <c r="F386" i="15" s="1"/>
  <c r="D373" i="15"/>
  <c r="D386" i="15" s="1"/>
  <c r="B373" i="15"/>
  <c r="B386" i="15" s="1"/>
  <c r="F372" i="15"/>
  <c r="F385" i="15" s="1"/>
  <c r="D372" i="15"/>
  <c r="D385" i="15" s="1"/>
  <c r="B372" i="15"/>
  <c r="B385" i="15" s="1"/>
  <c r="F371" i="15"/>
  <c r="D371" i="15"/>
  <c r="D384" i="15" s="1"/>
  <c r="B371" i="15"/>
  <c r="B384" i="15" s="1"/>
  <c r="F370" i="15"/>
  <c r="F383" i="15" s="1"/>
  <c r="D370" i="15"/>
  <c r="B370" i="15"/>
  <c r="B383" i="15" s="1"/>
  <c r="F369" i="15"/>
  <c r="F382" i="15" s="1"/>
  <c r="D369" i="15"/>
  <c r="D382" i="15" s="1"/>
  <c r="B369" i="15"/>
  <c r="B382" i="15" s="1"/>
  <c r="F368" i="15"/>
  <c r="F381" i="15" s="1"/>
  <c r="D368" i="15"/>
  <c r="B368" i="15"/>
  <c r="B381" i="15" s="1"/>
  <c r="F367" i="15"/>
  <c r="F380" i="15" s="1"/>
  <c r="D367" i="15"/>
  <c r="D380" i="15" s="1"/>
  <c r="B367" i="15"/>
  <c r="F322" i="15"/>
  <c r="F335" i="15" s="1"/>
  <c r="F321" i="15"/>
  <c r="F334" i="15" s="1"/>
  <c r="D321" i="15"/>
  <c r="D334" i="15" s="1"/>
  <c r="B321" i="15"/>
  <c r="B334" i="15" s="1"/>
  <c r="F320" i="15"/>
  <c r="F333" i="15" s="1"/>
  <c r="D320" i="15"/>
  <c r="D333" i="15" s="1"/>
  <c r="B320" i="15"/>
  <c r="B333" i="15" s="1"/>
  <c r="F319" i="15"/>
  <c r="D319" i="15"/>
  <c r="B319" i="15"/>
  <c r="B332" i="15" s="1"/>
  <c r="F318" i="15"/>
  <c r="F331" i="15" s="1"/>
  <c r="D318" i="15"/>
  <c r="D331" i="15" s="1"/>
  <c r="B318" i="15"/>
  <c r="B331" i="15" s="1"/>
  <c r="F317" i="15"/>
  <c r="F330" i="15" s="1"/>
  <c r="D317" i="15"/>
  <c r="D330" i="15" s="1"/>
  <c r="B317" i="15"/>
  <c r="F316" i="15"/>
  <c r="F329" i="15" s="1"/>
  <c r="D316" i="15"/>
  <c r="B316" i="15"/>
  <c r="B329" i="15" s="1"/>
  <c r="F315" i="15"/>
  <c r="F328" i="15" s="1"/>
  <c r="D315" i="15"/>
  <c r="B315" i="15"/>
  <c r="F270" i="15"/>
  <c r="F283" i="15" s="1"/>
  <c r="D270" i="15"/>
  <c r="F269" i="15"/>
  <c r="F282" i="15" s="1"/>
  <c r="D269" i="15"/>
  <c r="B269" i="15"/>
  <c r="B282" i="15" s="1"/>
  <c r="F268" i="15"/>
  <c r="D268" i="15"/>
  <c r="B268" i="15"/>
  <c r="B281" i="15" s="1"/>
  <c r="F267" i="15"/>
  <c r="D267" i="15"/>
  <c r="B267" i="15"/>
  <c r="B280" i="15" s="1"/>
  <c r="F266" i="15"/>
  <c r="F279" i="15" s="1"/>
  <c r="D266" i="15"/>
  <c r="D279" i="15" s="1"/>
  <c r="B266" i="15"/>
  <c r="F265" i="15"/>
  <c r="D265" i="15"/>
  <c r="D278" i="15" s="1"/>
  <c r="B265" i="15"/>
  <c r="B278" i="15" s="1"/>
  <c r="F264" i="15"/>
  <c r="F277" i="15" s="1"/>
  <c r="D264" i="15"/>
  <c r="B264" i="15"/>
  <c r="B277" i="15" s="1"/>
  <c r="F263" i="15"/>
  <c r="F276" i="15" s="1"/>
  <c r="D263" i="15"/>
  <c r="B263" i="15"/>
  <c r="F218" i="15"/>
  <c r="D218" i="15"/>
  <c r="D231" i="15" s="1"/>
  <c r="F217" i="15"/>
  <c r="F230" i="15" s="1"/>
  <c r="D217" i="15"/>
  <c r="D230" i="15" s="1"/>
  <c r="B217" i="15"/>
  <c r="B230" i="15" s="1"/>
  <c r="F216" i="15"/>
  <c r="D216" i="15"/>
  <c r="B216" i="15"/>
  <c r="B229" i="15" s="1"/>
  <c r="F215" i="15"/>
  <c r="F228" i="15" s="1"/>
  <c r="D215" i="15"/>
  <c r="B215" i="15"/>
  <c r="F214" i="15"/>
  <c r="F227" i="15" s="1"/>
  <c r="D214" i="15"/>
  <c r="B214" i="15"/>
  <c r="F213" i="15"/>
  <c r="D213" i="15"/>
  <c r="D226" i="15" s="1"/>
  <c r="B213" i="15"/>
  <c r="B226" i="15" s="1"/>
  <c r="F212" i="15"/>
  <c r="F225" i="15" s="1"/>
  <c r="D212" i="15"/>
  <c r="B212" i="15"/>
  <c r="B225" i="15" s="1"/>
  <c r="F211" i="15"/>
  <c r="F224" i="15" s="1"/>
  <c r="D211" i="15"/>
  <c r="D224" i="15" s="1"/>
  <c r="B211" i="15"/>
  <c r="B224" i="15" s="1"/>
  <c r="F166" i="15"/>
  <c r="F179" i="15" s="1"/>
  <c r="F165" i="15"/>
  <c r="F178" i="15" s="1"/>
  <c r="D165" i="15"/>
  <c r="D178" i="15" s="1"/>
  <c r="B165" i="15"/>
  <c r="B178" i="15" s="1"/>
  <c r="F164" i="15"/>
  <c r="F177" i="15" s="1"/>
  <c r="D164" i="15"/>
  <c r="B164" i="15"/>
  <c r="B177" i="15" s="1"/>
  <c r="F163" i="15"/>
  <c r="F176" i="15" s="1"/>
  <c r="D163" i="15"/>
  <c r="B163" i="15"/>
  <c r="B176" i="15" s="1"/>
  <c r="F162" i="15"/>
  <c r="F175" i="15" s="1"/>
  <c r="D162" i="15"/>
  <c r="D175" i="15" s="1"/>
  <c r="B162" i="15"/>
  <c r="B175" i="15" s="1"/>
  <c r="F161" i="15"/>
  <c r="D161" i="15"/>
  <c r="D174" i="15" s="1"/>
  <c r="B161" i="15"/>
  <c r="B174" i="15" s="1"/>
  <c r="F160" i="15"/>
  <c r="F173" i="15" s="1"/>
  <c r="D160" i="15"/>
  <c r="D173" i="15" s="1"/>
  <c r="B160" i="15"/>
  <c r="B173" i="15" s="1"/>
  <c r="F159" i="15"/>
  <c r="F172" i="15" s="1"/>
  <c r="D159" i="15"/>
  <c r="B159" i="15"/>
  <c r="B114" i="15"/>
  <c r="B127" i="15" s="1"/>
  <c r="F113" i="15"/>
  <c r="D113" i="15"/>
  <c r="B113" i="15"/>
  <c r="B126" i="15" s="1"/>
  <c r="F112" i="15"/>
  <c r="F125" i="15" s="1"/>
  <c r="D112" i="15"/>
  <c r="D125" i="15" s="1"/>
  <c r="B112" i="15"/>
  <c r="B125" i="15" s="1"/>
  <c r="F111" i="15"/>
  <c r="F124" i="15" s="1"/>
  <c r="D111" i="15"/>
  <c r="D124" i="15" s="1"/>
  <c r="B111" i="15"/>
  <c r="B124" i="15" s="1"/>
  <c r="F110" i="15"/>
  <c r="F123" i="15" s="1"/>
  <c r="D110" i="15"/>
  <c r="D123" i="15" s="1"/>
  <c r="B110" i="15"/>
  <c r="B123" i="15" s="1"/>
  <c r="F109" i="15"/>
  <c r="F122" i="15" s="1"/>
  <c r="D109" i="15"/>
  <c r="D122" i="15" s="1"/>
  <c r="B109" i="15"/>
  <c r="F108" i="15"/>
  <c r="F121" i="15" s="1"/>
  <c r="D108" i="15"/>
  <c r="B108" i="15"/>
  <c r="B121" i="15" s="1"/>
  <c r="F107" i="15"/>
  <c r="F120" i="15" s="1"/>
  <c r="D107" i="15"/>
  <c r="D120" i="15" s="1"/>
  <c r="B107" i="15"/>
  <c r="B120" i="15" s="1"/>
  <c r="F62" i="15"/>
  <c r="F75" i="15" s="1"/>
  <c r="F61" i="15"/>
  <c r="D61" i="15"/>
  <c r="B61" i="15"/>
  <c r="F60" i="15"/>
  <c r="D60" i="15"/>
  <c r="D73" i="15" s="1"/>
  <c r="B60" i="15"/>
  <c r="B73" i="15" s="1"/>
  <c r="F59" i="15"/>
  <c r="F72" i="15" s="1"/>
  <c r="D59" i="15"/>
  <c r="D72" i="15" s="1"/>
  <c r="B59" i="15"/>
  <c r="F58" i="15"/>
  <c r="F71" i="15" s="1"/>
  <c r="D58" i="15"/>
  <c r="B58" i="15"/>
  <c r="F57" i="15"/>
  <c r="F70" i="15" s="1"/>
  <c r="D57" i="15"/>
  <c r="D70" i="15" s="1"/>
  <c r="B57" i="15"/>
  <c r="B70" i="15" s="1"/>
  <c r="F56" i="15"/>
  <c r="D56" i="15"/>
  <c r="D69" i="15" s="1"/>
  <c r="B56" i="15"/>
  <c r="F55" i="15"/>
  <c r="F68" i="15" s="1"/>
  <c r="D55" i="15"/>
  <c r="D68" i="15" s="1"/>
  <c r="B55" i="15"/>
  <c r="B68" i="15" s="1"/>
  <c r="D10" i="15"/>
  <c r="D36" i="15" s="1"/>
  <c r="D49" i="15" s="1"/>
  <c r="F9" i="15"/>
  <c r="F22" i="15" s="1"/>
  <c r="D9" i="15"/>
  <c r="B9" i="15"/>
  <c r="B35" i="15" s="1"/>
  <c r="B87" i="15" s="1"/>
  <c r="F8" i="15"/>
  <c r="D8" i="15"/>
  <c r="B8" i="15"/>
  <c r="F7" i="15"/>
  <c r="F33" i="15" s="1"/>
  <c r="D7" i="15"/>
  <c r="B7" i="15"/>
  <c r="F6" i="15"/>
  <c r="D6" i="15"/>
  <c r="B6" i="15"/>
  <c r="B19" i="15" s="1"/>
  <c r="F5" i="15"/>
  <c r="D5" i="15"/>
  <c r="B5" i="15"/>
  <c r="F4" i="15"/>
  <c r="D4" i="15"/>
  <c r="B4" i="15"/>
  <c r="B30" i="15" s="1"/>
  <c r="B43" i="15" s="1"/>
  <c r="F3" i="15"/>
  <c r="D3" i="15"/>
  <c r="B3" i="15"/>
  <c r="B536" i="15"/>
  <c r="D488" i="15"/>
  <c r="B380" i="15"/>
  <c r="B279" i="15"/>
  <c r="B122" i="15"/>
  <c r="I40" i="6"/>
  <c r="I41" i="6"/>
  <c r="I42" i="6"/>
  <c r="I43" i="6"/>
  <c r="I44" i="6"/>
  <c r="I45" i="6"/>
  <c r="F45" i="2" s="1"/>
  <c r="I46" i="6"/>
  <c r="F46" i="2" s="1"/>
  <c r="I47" i="6"/>
  <c r="I48" i="6"/>
  <c r="I49" i="6"/>
  <c r="I50" i="6"/>
  <c r="B77" i="9"/>
  <c r="B76" i="9"/>
  <c r="B87" i="8"/>
  <c r="B84" i="8"/>
  <c r="B81" i="8"/>
  <c r="B79" i="8"/>
  <c r="B78" i="8"/>
  <c r="J77" i="6"/>
  <c r="G77" i="3" s="1"/>
  <c r="B77" i="8"/>
  <c r="J76" i="6"/>
  <c r="E98" i="2"/>
  <c r="D98" i="2"/>
  <c r="C98" i="2"/>
  <c r="B98" i="2"/>
  <c r="E97" i="2"/>
  <c r="D97" i="2"/>
  <c r="C97" i="2"/>
  <c r="B97" i="2"/>
  <c r="E96" i="2"/>
  <c r="D96" i="2"/>
  <c r="C96" i="2"/>
  <c r="B96" i="2"/>
  <c r="E95" i="2"/>
  <c r="D95" i="2"/>
  <c r="C95" i="2"/>
  <c r="B95" i="2"/>
  <c r="E94" i="2"/>
  <c r="D94" i="2"/>
  <c r="C94" i="2"/>
  <c r="B94" i="2"/>
  <c r="F93" i="2"/>
  <c r="E93" i="2"/>
  <c r="D93" i="2"/>
  <c r="C93" i="2"/>
  <c r="B93" i="2"/>
  <c r="E92" i="2"/>
  <c r="D92" i="2"/>
  <c r="C92" i="2"/>
  <c r="B92" i="2"/>
  <c r="E91" i="2"/>
  <c r="D91" i="2"/>
  <c r="C91" i="2"/>
  <c r="B91" i="2"/>
  <c r="G90" i="2"/>
  <c r="E90" i="2"/>
  <c r="D90" i="2"/>
  <c r="C90" i="2"/>
  <c r="B90" i="2"/>
  <c r="G89" i="2"/>
  <c r="E89" i="2"/>
  <c r="D89" i="2"/>
  <c r="C89" i="2"/>
  <c r="B89" i="2"/>
  <c r="B88" i="2"/>
  <c r="E87" i="2"/>
  <c r="D87" i="2"/>
  <c r="C87" i="2"/>
  <c r="B87" i="2"/>
  <c r="K87" i="4"/>
  <c r="K88" i="4" s="1"/>
  <c r="J88" i="4"/>
  <c r="J89" i="4"/>
  <c r="J90" i="4"/>
  <c r="G90" i="3"/>
  <c r="J91" i="4"/>
  <c r="J92" i="4"/>
  <c r="J93" i="4"/>
  <c r="J94" i="4"/>
  <c r="J95" i="4"/>
  <c r="G95" i="3" s="1"/>
  <c r="J96" i="4"/>
  <c r="J97" i="4"/>
  <c r="J98" i="4"/>
  <c r="E98" i="3"/>
  <c r="D98" i="3"/>
  <c r="C98" i="3"/>
  <c r="B98" i="3"/>
  <c r="E97" i="3"/>
  <c r="D97" i="3"/>
  <c r="C97" i="3"/>
  <c r="B97" i="3"/>
  <c r="E96" i="3"/>
  <c r="D96" i="3"/>
  <c r="C96" i="3"/>
  <c r="B96" i="3"/>
  <c r="E95" i="3"/>
  <c r="D95" i="3"/>
  <c r="C95" i="3"/>
  <c r="B95" i="3"/>
  <c r="G94" i="3"/>
  <c r="E94" i="3"/>
  <c r="D94" i="3"/>
  <c r="C94" i="3"/>
  <c r="B94" i="3"/>
  <c r="F93" i="3"/>
  <c r="E93" i="3"/>
  <c r="D93" i="3"/>
  <c r="C93" i="3"/>
  <c r="B93" i="3"/>
  <c r="E92" i="3"/>
  <c r="D92" i="3"/>
  <c r="C92" i="3"/>
  <c r="B92" i="3"/>
  <c r="E91" i="3"/>
  <c r="D91" i="3"/>
  <c r="C91" i="3"/>
  <c r="B91" i="3"/>
  <c r="E90" i="3"/>
  <c r="D90" i="3"/>
  <c r="C90" i="3"/>
  <c r="B90" i="3"/>
  <c r="E89" i="3"/>
  <c r="D89" i="3"/>
  <c r="C89" i="3"/>
  <c r="B89" i="3"/>
  <c r="B88" i="3"/>
  <c r="J87" i="4"/>
  <c r="E87" i="3"/>
  <c r="D87" i="3"/>
  <c r="C87" i="3"/>
  <c r="B87" i="3"/>
  <c r="K94" i="5"/>
  <c r="K87" i="5"/>
  <c r="L87" i="5" s="1"/>
  <c r="K75" i="4"/>
  <c r="J76" i="4"/>
  <c r="J77" i="4"/>
  <c r="J78" i="4"/>
  <c r="G78" i="3" s="1"/>
  <c r="J79" i="4"/>
  <c r="G79" i="3" s="1"/>
  <c r="J80" i="4"/>
  <c r="G80" i="3" s="1"/>
  <c r="J81" i="4"/>
  <c r="G81" i="3" s="1"/>
  <c r="J82" i="4"/>
  <c r="J83" i="4"/>
  <c r="J84" i="4"/>
  <c r="J85" i="4"/>
  <c r="G85" i="3" s="1"/>
  <c r="J86" i="4"/>
  <c r="J75" i="6"/>
  <c r="K75" i="6"/>
  <c r="F86" i="3"/>
  <c r="E86" i="3"/>
  <c r="D86" i="3"/>
  <c r="C86" i="3"/>
  <c r="B86" i="3"/>
  <c r="E86" i="2"/>
  <c r="D86" i="2"/>
  <c r="C86" i="2"/>
  <c r="B86" i="2"/>
  <c r="J74" i="6"/>
  <c r="B74" i="8" s="1"/>
  <c r="J39" i="1"/>
  <c r="J40" i="1"/>
  <c r="J41" i="1"/>
  <c r="J42" i="1"/>
  <c r="L51" i="1" s="1"/>
  <c r="J43" i="1"/>
  <c r="G43" i="2" s="1"/>
  <c r="J44" i="1"/>
  <c r="J45" i="1"/>
  <c r="B45" i="9" s="1"/>
  <c r="J46" i="1"/>
  <c r="J47" i="1"/>
  <c r="J48" i="1"/>
  <c r="J49" i="1"/>
  <c r="J50" i="1"/>
  <c r="B50" i="9" s="1"/>
  <c r="B74" i="9"/>
  <c r="E85" i="2"/>
  <c r="D85" i="2"/>
  <c r="C85" i="2"/>
  <c r="B85" i="2"/>
  <c r="E85" i="3"/>
  <c r="D85" i="3"/>
  <c r="C85" i="3"/>
  <c r="B85" i="3"/>
  <c r="K85" i="5"/>
  <c r="J73" i="6"/>
  <c r="J72" i="6"/>
  <c r="J71" i="6"/>
  <c r="J70" i="6"/>
  <c r="J69" i="6"/>
  <c r="J68" i="6"/>
  <c r="B68" i="8" s="1"/>
  <c r="J67" i="6"/>
  <c r="J66" i="6"/>
  <c r="J65" i="6"/>
  <c r="J64" i="6"/>
  <c r="J63" i="6"/>
  <c r="J63" i="1"/>
  <c r="J62" i="6"/>
  <c r="J61" i="6"/>
  <c r="B61" i="8" s="1"/>
  <c r="J60" i="6"/>
  <c r="J59" i="6"/>
  <c r="J58" i="6"/>
  <c r="G58" i="2" s="1"/>
  <c r="J57" i="6"/>
  <c r="J56" i="6"/>
  <c r="J55" i="6"/>
  <c r="G55" i="3" s="1"/>
  <c r="J54" i="6"/>
  <c r="J53" i="6"/>
  <c r="J52" i="6"/>
  <c r="J51" i="6"/>
  <c r="J50" i="6"/>
  <c r="J49" i="6"/>
  <c r="J48" i="6"/>
  <c r="J47" i="6"/>
  <c r="B47" i="8" s="1"/>
  <c r="J46" i="6"/>
  <c r="J45" i="6"/>
  <c r="J44" i="6"/>
  <c r="J43" i="6"/>
  <c r="J42" i="6"/>
  <c r="J41" i="6"/>
  <c r="B41" i="8" s="1"/>
  <c r="J40" i="6"/>
  <c r="J39" i="6"/>
  <c r="J38" i="6"/>
  <c r="J38" i="1"/>
  <c r="J37" i="6"/>
  <c r="J37" i="1"/>
  <c r="J36" i="6"/>
  <c r="J36" i="1"/>
  <c r="J35" i="6"/>
  <c r="J35" i="1"/>
  <c r="J34" i="6"/>
  <c r="J34" i="1"/>
  <c r="J33" i="6"/>
  <c r="J33" i="1"/>
  <c r="G33" i="2" s="1"/>
  <c r="J32" i="6"/>
  <c r="G32" i="2" s="1"/>
  <c r="J32" i="1"/>
  <c r="B32" i="9" s="1"/>
  <c r="J31" i="6"/>
  <c r="J31" i="1"/>
  <c r="J30" i="6"/>
  <c r="J30" i="1"/>
  <c r="J29" i="6"/>
  <c r="J29" i="1"/>
  <c r="K29" i="5" s="1"/>
  <c r="J28" i="6"/>
  <c r="J28" i="1"/>
  <c r="K28" i="1" s="1"/>
  <c r="J27" i="6"/>
  <c r="J27" i="1"/>
  <c r="K27" i="1" s="1"/>
  <c r="O63" i="1" s="1"/>
  <c r="J26" i="6"/>
  <c r="J26" i="1"/>
  <c r="J25" i="6"/>
  <c r="J25" i="1"/>
  <c r="G25" i="2" s="1"/>
  <c r="J24" i="6"/>
  <c r="G24" i="2" s="1"/>
  <c r="J24" i="1"/>
  <c r="B24" i="9" s="1"/>
  <c r="J23" i="6"/>
  <c r="J23" i="1"/>
  <c r="J22" i="6"/>
  <c r="J22" i="1"/>
  <c r="J21" i="6"/>
  <c r="J21" i="1"/>
  <c r="J20" i="6"/>
  <c r="L30" i="6" s="1"/>
  <c r="J20" i="1"/>
  <c r="B20" i="9" s="1"/>
  <c r="J19" i="6"/>
  <c r="J19" i="1"/>
  <c r="J18" i="6"/>
  <c r="J18" i="1"/>
  <c r="J17" i="6"/>
  <c r="G17" i="2" s="1"/>
  <c r="J17" i="1"/>
  <c r="K17" i="5" s="1"/>
  <c r="J16" i="6"/>
  <c r="J16" i="1"/>
  <c r="J15" i="6"/>
  <c r="J15" i="1"/>
  <c r="J14" i="6"/>
  <c r="J14" i="1"/>
  <c r="J13" i="6"/>
  <c r="B13" i="8" s="1"/>
  <c r="J13" i="1"/>
  <c r="J12" i="6"/>
  <c r="J12" i="1"/>
  <c r="J11" i="6"/>
  <c r="J11" i="1"/>
  <c r="J10" i="6"/>
  <c r="B10" i="8" s="1"/>
  <c r="J10" i="1"/>
  <c r="B10" i="9" s="1"/>
  <c r="J9" i="6"/>
  <c r="J9" i="1"/>
  <c r="J8" i="6"/>
  <c r="J8" i="1"/>
  <c r="J7" i="6"/>
  <c r="J7" i="1"/>
  <c r="J6" i="6"/>
  <c r="G6" i="2" s="1"/>
  <c r="J6" i="1"/>
  <c r="B6" i="9" s="1"/>
  <c r="J5" i="6"/>
  <c r="B5" i="8" s="1"/>
  <c r="J5" i="1"/>
  <c r="J4" i="6"/>
  <c r="J4" i="1"/>
  <c r="J3" i="6"/>
  <c r="G3" i="2" s="1"/>
  <c r="J3" i="1"/>
  <c r="E84" i="2"/>
  <c r="D84" i="2"/>
  <c r="C84" i="2"/>
  <c r="B84" i="2"/>
  <c r="E84" i="3"/>
  <c r="D84" i="3"/>
  <c r="C84" i="3"/>
  <c r="B84" i="3"/>
  <c r="B3" i="3"/>
  <c r="C3" i="3"/>
  <c r="D3" i="3"/>
  <c r="E3" i="3"/>
  <c r="I3" i="6"/>
  <c r="I3" i="4"/>
  <c r="F3" i="3" s="1"/>
  <c r="J3" i="4"/>
  <c r="K3" i="4" s="1"/>
  <c r="G3" i="3"/>
  <c r="K3" i="6"/>
  <c r="B4" i="3"/>
  <c r="C4" i="3"/>
  <c r="D4" i="3"/>
  <c r="E4" i="3"/>
  <c r="I4" i="4"/>
  <c r="F4" i="3" s="1"/>
  <c r="J4" i="4"/>
  <c r="B5" i="3"/>
  <c r="C5" i="3"/>
  <c r="D5" i="3"/>
  <c r="E5" i="3"/>
  <c r="I5" i="4"/>
  <c r="F5" i="3" s="1"/>
  <c r="J5" i="4"/>
  <c r="B6" i="3"/>
  <c r="C6" i="3"/>
  <c r="D6" i="3"/>
  <c r="E6" i="3"/>
  <c r="I6" i="4"/>
  <c r="F6" i="3" s="1"/>
  <c r="J6" i="4"/>
  <c r="B7" i="3"/>
  <c r="C7" i="3"/>
  <c r="D7" i="3"/>
  <c r="E7" i="3"/>
  <c r="I7" i="4"/>
  <c r="F7" i="3"/>
  <c r="J7" i="4"/>
  <c r="B8" i="3"/>
  <c r="C8" i="3"/>
  <c r="D8" i="3"/>
  <c r="E8" i="3"/>
  <c r="I8" i="4"/>
  <c r="F8" i="3" s="1"/>
  <c r="J8" i="4"/>
  <c r="G8" i="3" s="1"/>
  <c r="B9" i="3"/>
  <c r="C9" i="3"/>
  <c r="D9" i="3"/>
  <c r="E9" i="3"/>
  <c r="I9" i="4"/>
  <c r="F9" i="3" s="1"/>
  <c r="J9" i="4"/>
  <c r="B10" i="3"/>
  <c r="C10" i="3"/>
  <c r="D10" i="3"/>
  <c r="E10" i="3"/>
  <c r="I10" i="4"/>
  <c r="F10" i="3" s="1"/>
  <c r="J10" i="4"/>
  <c r="B11" i="3"/>
  <c r="C11" i="3"/>
  <c r="D11" i="3"/>
  <c r="E11" i="3"/>
  <c r="I11" i="4"/>
  <c r="F11" i="3" s="1"/>
  <c r="J11" i="4"/>
  <c r="B12" i="3"/>
  <c r="C12" i="3"/>
  <c r="D12" i="3"/>
  <c r="E12" i="3"/>
  <c r="I12" i="4"/>
  <c r="F12" i="3" s="1"/>
  <c r="J12" i="4"/>
  <c r="B13" i="3"/>
  <c r="C13" i="3"/>
  <c r="D13" i="3"/>
  <c r="E13" i="3"/>
  <c r="I13" i="4"/>
  <c r="F13" i="3" s="1"/>
  <c r="J13" i="4"/>
  <c r="B14" i="3"/>
  <c r="C14" i="3"/>
  <c r="D14" i="3"/>
  <c r="E14" i="3"/>
  <c r="I14" i="4"/>
  <c r="F14" i="3" s="1"/>
  <c r="J14" i="4"/>
  <c r="B15" i="3"/>
  <c r="C15" i="3"/>
  <c r="D15" i="3"/>
  <c r="E15" i="3"/>
  <c r="I15" i="4"/>
  <c r="F15" i="3" s="1"/>
  <c r="J15" i="4"/>
  <c r="K15" i="4" s="1"/>
  <c r="B16" i="3"/>
  <c r="C16" i="3"/>
  <c r="D16" i="3"/>
  <c r="E16" i="3"/>
  <c r="I16" i="4"/>
  <c r="F16" i="3" s="1"/>
  <c r="J16" i="4"/>
  <c r="B17" i="3"/>
  <c r="C17" i="3"/>
  <c r="D17" i="3"/>
  <c r="E17" i="3"/>
  <c r="I17" i="4"/>
  <c r="F17" i="3" s="1"/>
  <c r="J17" i="4"/>
  <c r="G17" i="3" s="1"/>
  <c r="B18" i="3"/>
  <c r="C18" i="3"/>
  <c r="D18" i="3"/>
  <c r="E18" i="3"/>
  <c r="I18" i="4"/>
  <c r="F18" i="3" s="1"/>
  <c r="J18" i="4"/>
  <c r="G18" i="3" s="1"/>
  <c r="B19" i="3"/>
  <c r="C19" i="3"/>
  <c r="D19" i="3"/>
  <c r="E19" i="3"/>
  <c r="I19" i="4"/>
  <c r="F19" i="3" s="1"/>
  <c r="J19" i="4"/>
  <c r="G19" i="3" s="1"/>
  <c r="B20" i="3"/>
  <c r="C20" i="3"/>
  <c r="D20" i="3"/>
  <c r="E20" i="3"/>
  <c r="I20" i="4"/>
  <c r="F20" i="3"/>
  <c r="J20" i="4"/>
  <c r="B21" i="3"/>
  <c r="C21" i="3"/>
  <c r="D21" i="3"/>
  <c r="E21" i="3"/>
  <c r="I21" i="4"/>
  <c r="F21" i="3" s="1"/>
  <c r="J21" i="4"/>
  <c r="G21" i="3" s="1"/>
  <c r="B22" i="3"/>
  <c r="C22" i="3"/>
  <c r="D22" i="3"/>
  <c r="E22" i="3"/>
  <c r="I22" i="4"/>
  <c r="F22" i="3" s="1"/>
  <c r="J22" i="4"/>
  <c r="G22" i="3" s="1"/>
  <c r="B23" i="3"/>
  <c r="C23" i="3"/>
  <c r="D23" i="3"/>
  <c r="E23" i="3"/>
  <c r="I23" i="4"/>
  <c r="F23" i="3" s="1"/>
  <c r="J23" i="4"/>
  <c r="B24" i="3"/>
  <c r="C24" i="3"/>
  <c r="D24" i="3"/>
  <c r="E24" i="3"/>
  <c r="I24" i="4"/>
  <c r="F24" i="3" s="1"/>
  <c r="J24" i="4"/>
  <c r="B25" i="3"/>
  <c r="C25" i="3"/>
  <c r="D25" i="3"/>
  <c r="E25" i="3"/>
  <c r="I25" i="4"/>
  <c r="F25" i="3" s="1"/>
  <c r="J25" i="4"/>
  <c r="G25" i="3" s="1"/>
  <c r="B26" i="3"/>
  <c r="C26" i="3"/>
  <c r="D26" i="3"/>
  <c r="E26" i="3"/>
  <c r="I26" i="4"/>
  <c r="F26" i="3"/>
  <c r="J26" i="4"/>
  <c r="G26" i="3" s="1"/>
  <c r="B27" i="3"/>
  <c r="C27" i="3"/>
  <c r="D27" i="3"/>
  <c r="E27" i="3"/>
  <c r="I27" i="4"/>
  <c r="F27" i="3" s="1"/>
  <c r="J27" i="4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B28" i="3"/>
  <c r="C28" i="3"/>
  <c r="D28" i="3"/>
  <c r="E28" i="3"/>
  <c r="I28" i="4"/>
  <c r="F28" i="3" s="1"/>
  <c r="J28" i="4"/>
  <c r="B29" i="3"/>
  <c r="C29" i="3"/>
  <c r="D29" i="3"/>
  <c r="E29" i="3"/>
  <c r="I29" i="4"/>
  <c r="F29" i="3" s="1"/>
  <c r="J29" i="4"/>
  <c r="G29" i="3" s="1"/>
  <c r="B30" i="3"/>
  <c r="C30" i="3"/>
  <c r="D30" i="3"/>
  <c r="E30" i="3"/>
  <c r="I30" i="4"/>
  <c r="F30" i="3" s="1"/>
  <c r="J30" i="4"/>
  <c r="B31" i="3"/>
  <c r="C31" i="3"/>
  <c r="D31" i="3"/>
  <c r="E31" i="3"/>
  <c r="I31" i="4"/>
  <c r="F31" i="3" s="1"/>
  <c r="J31" i="4"/>
  <c r="B32" i="3"/>
  <c r="C32" i="3"/>
  <c r="D32" i="3"/>
  <c r="E32" i="3"/>
  <c r="I32" i="4"/>
  <c r="F32" i="3" s="1"/>
  <c r="J32" i="4"/>
  <c r="G32" i="3"/>
  <c r="B33" i="3"/>
  <c r="C33" i="3"/>
  <c r="D33" i="3"/>
  <c r="E33" i="3"/>
  <c r="I33" i="4"/>
  <c r="F33" i="3" s="1"/>
  <c r="J33" i="4"/>
  <c r="G33" i="3"/>
  <c r="B34" i="3"/>
  <c r="C34" i="3"/>
  <c r="D34" i="3"/>
  <c r="E34" i="3"/>
  <c r="I34" i="4"/>
  <c r="F34" i="3" s="1"/>
  <c r="J34" i="4"/>
  <c r="G34" i="3"/>
  <c r="B35" i="3"/>
  <c r="C35" i="3"/>
  <c r="D35" i="3"/>
  <c r="E35" i="3"/>
  <c r="I35" i="4"/>
  <c r="F35" i="3" s="1"/>
  <c r="J35" i="4"/>
  <c r="B36" i="3"/>
  <c r="C36" i="3"/>
  <c r="D36" i="3"/>
  <c r="E36" i="3"/>
  <c r="I36" i="4"/>
  <c r="F36" i="3" s="1"/>
  <c r="J36" i="4"/>
  <c r="B37" i="3"/>
  <c r="C37" i="3"/>
  <c r="D37" i="3"/>
  <c r="E37" i="3"/>
  <c r="I37" i="4"/>
  <c r="F37" i="3" s="1"/>
  <c r="J37" i="4"/>
  <c r="G37" i="3" s="1"/>
  <c r="B38" i="3"/>
  <c r="C38" i="3"/>
  <c r="D38" i="3"/>
  <c r="E38" i="3"/>
  <c r="I38" i="4"/>
  <c r="F38" i="3" s="1"/>
  <c r="J38" i="4"/>
  <c r="G38" i="3"/>
  <c r="B39" i="3"/>
  <c r="C39" i="3"/>
  <c r="D39" i="3"/>
  <c r="E39" i="3"/>
  <c r="I39" i="4"/>
  <c r="F39" i="3" s="1"/>
  <c r="J39" i="4"/>
  <c r="K39" i="4" s="1"/>
  <c r="K40" i="4" s="1"/>
  <c r="K41" i="4" s="1"/>
  <c r="K42" i="4" s="1"/>
  <c r="K39" i="6"/>
  <c r="B40" i="3"/>
  <c r="C40" i="3"/>
  <c r="D40" i="3"/>
  <c r="E40" i="3"/>
  <c r="I40" i="4"/>
  <c r="J40" i="4"/>
  <c r="B41" i="3"/>
  <c r="C41" i="3"/>
  <c r="D41" i="3"/>
  <c r="E41" i="3"/>
  <c r="I41" i="4"/>
  <c r="J41" i="4"/>
  <c r="B42" i="3"/>
  <c r="C42" i="3"/>
  <c r="D42" i="3"/>
  <c r="E42" i="3"/>
  <c r="I42" i="4"/>
  <c r="F42" i="3" s="1"/>
  <c r="J42" i="4"/>
  <c r="B43" i="3"/>
  <c r="C43" i="3"/>
  <c r="D43" i="3"/>
  <c r="E43" i="3"/>
  <c r="I43" i="4"/>
  <c r="J43" i="4"/>
  <c r="G43" i="3" s="1"/>
  <c r="B44" i="3"/>
  <c r="C44" i="3"/>
  <c r="D44" i="3"/>
  <c r="E44" i="3"/>
  <c r="I44" i="4"/>
  <c r="J44" i="4"/>
  <c r="G44" i="3"/>
  <c r="B45" i="3"/>
  <c r="C45" i="3"/>
  <c r="D45" i="3"/>
  <c r="E45" i="3"/>
  <c r="I45" i="4"/>
  <c r="J45" i="4"/>
  <c r="G45" i="3"/>
  <c r="B46" i="3"/>
  <c r="C46" i="3"/>
  <c r="D46" i="3"/>
  <c r="E46" i="3"/>
  <c r="I46" i="4"/>
  <c r="J46" i="4"/>
  <c r="G46" i="3" s="1"/>
  <c r="B47" i="3"/>
  <c r="C47" i="3"/>
  <c r="D47" i="3"/>
  <c r="E47" i="3"/>
  <c r="I47" i="4"/>
  <c r="F47" i="3" s="1"/>
  <c r="J47" i="4"/>
  <c r="B48" i="3"/>
  <c r="C48" i="3"/>
  <c r="D48" i="3"/>
  <c r="E48" i="3"/>
  <c r="I48" i="4"/>
  <c r="J48" i="4"/>
  <c r="B49" i="3"/>
  <c r="C49" i="3"/>
  <c r="D49" i="3"/>
  <c r="E49" i="3"/>
  <c r="I49" i="4"/>
  <c r="J49" i="4"/>
  <c r="G49" i="3" s="1"/>
  <c r="B50" i="3"/>
  <c r="C50" i="3"/>
  <c r="D50" i="3"/>
  <c r="E50" i="3"/>
  <c r="I50" i="4"/>
  <c r="F50" i="3" s="1"/>
  <c r="J50" i="4"/>
  <c r="G50" i="3"/>
  <c r="B51" i="3"/>
  <c r="C51" i="3"/>
  <c r="D51" i="3"/>
  <c r="E51" i="3"/>
  <c r="J51" i="4"/>
  <c r="G51" i="3" s="1"/>
  <c r="K51" i="6"/>
  <c r="B52" i="3"/>
  <c r="C52" i="3"/>
  <c r="D52" i="3"/>
  <c r="E52" i="3"/>
  <c r="J52" i="4"/>
  <c r="B53" i="3"/>
  <c r="C53" i="3"/>
  <c r="D53" i="3"/>
  <c r="E53" i="3"/>
  <c r="J53" i="4"/>
  <c r="G53" i="3" s="1"/>
  <c r="B54" i="3"/>
  <c r="C54" i="3"/>
  <c r="D54" i="3"/>
  <c r="E54" i="3"/>
  <c r="J54" i="4"/>
  <c r="B55" i="3"/>
  <c r="C55" i="3"/>
  <c r="D55" i="3"/>
  <c r="E55" i="3"/>
  <c r="J55" i="4"/>
  <c r="B56" i="3"/>
  <c r="C56" i="3"/>
  <c r="D56" i="3"/>
  <c r="E56" i="3"/>
  <c r="J56" i="4"/>
  <c r="B57" i="3"/>
  <c r="C57" i="3"/>
  <c r="D57" i="3"/>
  <c r="E57" i="3"/>
  <c r="J57" i="4"/>
  <c r="G57" i="3" s="1"/>
  <c r="B58" i="3"/>
  <c r="C58" i="3"/>
  <c r="D58" i="3"/>
  <c r="E58" i="3"/>
  <c r="J58" i="4"/>
  <c r="B59" i="3"/>
  <c r="C59" i="3"/>
  <c r="D59" i="3"/>
  <c r="E59" i="3"/>
  <c r="J59" i="4"/>
  <c r="G59" i="3" s="1"/>
  <c r="B60" i="3"/>
  <c r="C60" i="3"/>
  <c r="D60" i="3"/>
  <c r="E60" i="3"/>
  <c r="J60" i="4"/>
  <c r="B61" i="3"/>
  <c r="C61" i="3"/>
  <c r="D61" i="3"/>
  <c r="E61" i="3"/>
  <c r="J61" i="4"/>
  <c r="B62" i="3"/>
  <c r="C62" i="3"/>
  <c r="D62" i="3"/>
  <c r="E62" i="3"/>
  <c r="J62" i="4"/>
  <c r="B63" i="3"/>
  <c r="C63" i="3"/>
  <c r="D63" i="3"/>
  <c r="E63" i="3"/>
  <c r="F63" i="3"/>
  <c r="J63" i="4"/>
  <c r="K63" i="4" s="1"/>
  <c r="B64" i="3"/>
  <c r="C64" i="3"/>
  <c r="D64" i="3"/>
  <c r="E64" i="3"/>
  <c r="J64" i="4"/>
  <c r="B65" i="3"/>
  <c r="C65" i="3"/>
  <c r="D65" i="3"/>
  <c r="E65" i="3"/>
  <c r="J65" i="4"/>
  <c r="B66" i="3"/>
  <c r="C66" i="3"/>
  <c r="D66" i="3"/>
  <c r="E66" i="3"/>
  <c r="J66" i="4"/>
  <c r="B67" i="3"/>
  <c r="C67" i="3"/>
  <c r="D67" i="3"/>
  <c r="E67" i="3"/>
  <c r="F67" i="3"/>
  <c r="J67" i="4"/>
  <c r="B68" i="3"/>
  <c r="C68" i="3"/>
  <c r="D68" i="3"/>
  <c r="E68" i="3"/>
  <c r="J68" i="4"/>
  <c r="B69" i="3"/>
  <c r="C69" i="3"/>
  <c r="D69" i="3"/>
  <c r="E69" i="3"/>
  <c r="J69" i="4"/>
  <c r="B70" i="3"/>
  <c r="C70" i="3"/>
  <c r="D70" i="3"/>
  <c r="E70" i="3"/>
  <c r="J70" i="4"/>
  <c r="B71" i="3"/>
  <c r="C71" i="3"/>
  <c r="D71" i="3"/>
  <c r="E71" i="3"/>
  <c r="F71" i="3"/>
  <c r="J71" i="4"/>
  <c r="B72" i="3"/>
  <c r="C72" i="3"/>
  <c r="D72" i="3"/>
  <c r="E72" i="3"/>
  <c r="J72" i="4"/>
  <c r="G72" i="3" s="1"/>
  <c r="B73" i="3"/>
  <c r="C73" i="3"/>
  <c r="D73" i="3"/>
  <c r="E73" i="3"/>
  <c r="J73" i="4"/>
  <c r="G73" i="3" s="1"/>
  <c r="B74" i="3"/>
  <c r="C74" i="3"/>
  <c r="D74" i="3"/>
  <c r="E74" i="3"/>
  <c r="J74" i="4"/>
  <c r="G74" i="3" s="1"/>
  <c r="B75" i="3"/>
  <c r="C75" i="3"/>
  <c r="D75" i="3"/>
  <c r="E75" i="3"/>
  <c r="J75" i="4"/>
  <c r="G75" i="3" s="1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K3" i="1"/>
  <c r="K4" i="1" s="1"/>
  <c r="K5" i="5"/>
  <c r="K15" i="1"/>
  <c r="I27" i="5"/>
  <c r="I28" i="5"/>
  <c r="K28" i="5"/>
  <c r="I29" i="5"/>
  <c r="I30" i="5"/>
  <c r="I31" i="5"/>
  <c r="I32" i="5"/>
  <c r="K32" i="5"/>
  <c r="I33" i="5"/>
  <c r="I34" i="5"/>
  <c r="I35" i="5"/>
  <c r="K35" i="5"/>
  <c r="I36" i="5"/>
  <c r="I37" i="5"/>
  <c r="I38" i="5"/>
  <c r="I39" i="5"/>
  <c r="I40" i="5"/>
  <c r="I41" i="5"/>
  <c r="K41" i="5"/>
  <c r="I42" i="5"/>
  <c r="I43" i="5"/>
  <c r="I44" i="5"/>
  <c r="I45" i="5"/>
  <c r="I46" i="5"/>
  <c r="K46" i="5"/>
  <c r="I47" i="5"/>
  <c r="I48" i="5"/>
  <c r="K48" i="5"/>
  <c r="I49" i="5"/>
  <c r="K49" i="5"/>
  <c r="I50" i="5"/>
  <c r="K57" i="5"/>
  <c r="K60" i="5"/>
  <c r="K64" i="5"/>
  <c r="K72" i="5"/>
  <c r="K76" i="5"/>
  <c r="K77" i="5"/>
  <c r="B3" i="2"/>
  <c r="C3" i="2"/>
  <c r="D3" i="2"/>
  <c r="E3" i="2"/>
  <c r="I3" i="1"/>
  <c r="F3" i="2" s="1"/>
  <c r="B4" i="2"/>
  <c r="C4" i="2"/>
  <c r="D4" i="2"/>
  <c r="E4" i="2"/>
  <c r="I4" i="1"/>
  <c r="F4" i="2" s="1"/>
  <c r="B5" i="2"/>
  <c r="C5" i="2"/>
  <c r="D5" i="2"/>
  <c r="E5" i="2"/>
  <c r="I5" i="1"/>
  <c r="F5" i="2" s="1"/>
  <c r="B6" i="2"/>
  <c r="C6" i="2"/>
  <c r="D6" i="2"/>
  <c r="E6" i="2"/>
  <c r="I6" i="1"/>
  <c r="F6" i="2"/>
  <c r="B7" i="2"/>
  <c r="C7" i="2"/>
  <c r="D7" i="2"/>
  <c r="E7" i="2"/>
  <c r="I7" i="1"/>
  <c r="F7" i="2" s="1"/>
  <c r="B8" i="2"/>
  <c r="C8" i="2"/>
  <c r="D8" i="2"/>
  <c r="E8" i="2"/>
  <c r="I8" i="1"/>
  <c r="F8" i="2" s="1"/>
  <c r="G8" i="2"/>
  <c r="B9" i="2"/>
  <c r="C9" i="2"/>
  <c r="D9" i="2"/>
  <c r="E9" i="2"/>
  <c r="I9" i="1"/>
  <c r="F9" i="2"/>
  <c r="B10" i="2"/>
  <c r="C10" i="2"/>
  <c r="D10" i="2"/>
  <c r="E10" i="2"/>
  <c r="I10" i="1"/>
  <c r="F10" i="2" s="1"/>
  <c r="B11" i="2"/>
  <c r="C11" i="2"/>
  <c r="D11" i="2"/>
  <c r="E11" i="2"/>
  <c r="I11" i="1"/>
  <c r="F11" i="2" s="1"/>
  <c r="B12" i="2"/>
  <c r="C12" i="2"/>
  <c r="D12" i="2"/>
  <c r="E12" i="2"/>
  <c r="I12" i="1"/>
  <c r="F12" i="2" s="1"/>
  <c r="B13" i="2"/>
  <c r="C13" i="2"/>
  <c r="D13" i="2"/>
  <c r="E13" i="2"/>
  <c r="I13" i="1"/>
  <c r="F13" i="2" s="1"/>
  <c r="B14" i="2"/>
  <c r="C14" i="2"/>
  <c r="D14" i="2"/>
  <c r="E14" i="2"/>
  <c r="I14" i="1"/>
  <c r="F14" i="2" s="1"/>
  <c r="B15" i="2"/>
  <c r="C15" i="2"/>
  <c r="D15" i="2"/>
  <c r="E15" i="2"/>
  <c r="I15" i="1"/>
  <c r="F15" i="2" s="1"/>
  <c r="G15" i="2"/>
  <c r="B16" i="2"/>
  <c r="C16" i="2"/>
  <c r="D16" i="2"/>
  <c r="E16" i="2"/>
  <c r="I16" i="1"/>
  <c r="F16" i="2" s="1"/>
  <c r="B17" i="2"/>
  <c r="C17" i="2"/>
  <c r="D17" i="2"/>
  <c r="E17" i="2"/>
  <c r="I17" i="1"/>
  <c r="F17" i="2" s="1"/>
  <c r="B18" i="2"/>
  <c r="C18" i="2"/>
  <c r="D18" i="2"/>
  <c r="E18" i="2"/>
  <c r="I18" i="1"/>
  <c r="F18" i="2" s="1"/>
  <c r="B19" i="2"/>
  <c r="C19" i="2"/>
  <c r="D19" i="2"/>
  <c r="E19" i="2"/>
  <c r="I19" i="1"/>
  <c r="F19" i="2"/>
  <c r="G19" i="2"/>
  <c r="B20" i="2"/>
  <c r="C20" i="2"/>
  <c r="D20" i="2"/>
  <c r="E20" i="2"/>
  <c r="I20" i="1"/>
  <c r="F20" i="2" s="1"/>
  <c r="B21" i="2"/>
  <c r="C21" i="2"/>
  <c r="D21" i="2"/>
  <c r="E21" i="2"/>
  <c r="I21" i="1"/>
  <c r="F21" i="2" s="1"/>
  <c r="B22" i="2"/>
  <c r="C22" i="2"/>
  <c r="D22" i="2"/>
  <c r="E22" i="2"/>
  <c r="I22" i="1"/>
  <c r="F22" i="2" s="1"/>
  <c r="B23" i="2"/>
  <c r="C23" i="2"/>
  <c r="D23" i="2"/>
  <c r="E23" i="2"/>
  <c r="I23" i="1"/>
  <c r="F23" i="2"/>
  <c r="G23" i="2"/>
  <c r="B24" i="2"/>
  <c r="C24" i="2"/>
  <c r="D24" i="2"/>
  <c r="E24" i="2"/>
  <c r="I24" i="1"/>
  <c r="F24" i="2" s="1"/>
  <c r="B25" i="2"/>
  <c r="C25" i="2"/>
  <c r="D25" i="2"/>
  <c r="E25" i="2"/>
  <c r="I25" i="1"/>
  <c r="F25" i="2"/>
  <c r="B26" i="2"/>
  <c r="C26" i="2"/>
  <c r="D26" i="2"/>
  <c r="E26" i="2"/>
  <c r="I26" i="1"/>
  <c r="F26" i="2" s="1"/>
  <c r="B27" i="2"/>
  <c r="C27" i="2"/>
  <c r="D27" i="2"/>
  <c r="E27" i="2"/>
  <c r="I27" i="1"/>
  <c r="F27" i="2"/>
  <c r="B28" i="2"/>
  <c r="C28" i="2"/>
  <c r="D28" i="2"/>
  <c r="E28" i="2"/>
  <c r="I28" i="1"/>
  <c r="F28" i="2"/>
  <c r="B29" i="2"/>
  <c r="C29" i="2"/>
  <c r="D29" i="2"/>
  <c r="E29" i="2"/>
  <c r="I29" i="1"/>
  <c r="F29" i="2" s="1"/>
  <c r="B30" i="2"/>
  <c r="C30" i="2"/>
  <c r="D30" i="2"/>
  <c r="E30" i="2"/>
  <c r="I30" i="1"/>
  <c r="F30" i="2" s="1"/>
  <c r="B31" i="2"/>
  <c r="C31" i="2"/>
  <c r="D31" i="2"/>
  <c r="E31" i="2"/>
  <c r="I31" i="1"/>
  <c r="F31" i="2" s="1"/>
  <c r="B32" i="2"/>
  <c r="C32" i="2"/>
  <c r="D32" i="2"/>
  <c r="E32" i="2"/>
  <c r="I32" i="1"/>
  <c r="F32" i="2"/>
  <c r="B33" i="2"/>
  <c r="C33" i="2"/>
  <c r="D33" i="2"/>
  <c r="E33" i="2"/>
  <c r="I33" i="1"/>
  <c r="F33" i="2" s="1"/>
  <c r="B34" i="2"/>
  <c r="C34" i="2"/>
  <c r="D34" i="2"/>
  <c r="E34" i="2"/>
  <c r="I34" i="1"/>
  <c r="F34" i="2" s="1"/>
  <c r="B35" i="2"/>
  <c r="C35" i="2"/>
  <c r="D35" i="2"/>
  <c r="E35" i="2"/>
  <c r="I35" i="1"/>
  <c r="F35" i="2" s="1"/>
  <c r="G35" i="2"/>
  <c r="B36" i="2"/>
  <c r="C36" i="2"/>
  <c r="D36" i="2"/>
  <c r="E36" i="2"/>
  <c r="I36" i="1"/>
  <c r="F36" i="2"/>
  <c r="B37" i="2"/>
  <c r="C37" i="2"/>
  <c r="D37" i="2"/>
  <c r="E37" i="2"/>
  <c r="I37" i="1"/>
  <c r="F37" i="2" s="1"/>
  <c r="B38" i="2"/>
  <c r="C38" i="2"/>
  <c r="D38" i="2"/>
  <c r="E38" i="2"/>
  <c r="I38" i="1"/>
  <c r="F38" i="2" s="1"/>
  <c r="B39" i="2"/>
  <c r="C39" i="2"/>
  <c r="D39" i="2"/>
  <c r="E39" i="2"/>
  <c r="I39" i="1"/>
  <c r="F39" i="2"/>
  <c r="B40" i="2"/>
  <c r="C40" i="2"/>
  <c r="D40" i="2"/>
  <c r="E40" i="2"/>
  <c r="I40" i="1"/>
  <c r="B41" i="2"/>
  <c r="C41" i="2"/>
  <c r="D41" i="2"/>
  <c r="E41" i="2"/>
  <c r="I41" i="1"/>
  <c r="F41" i="2"/>
  <c r="B42" i="2"/>
  <c r="C42" i="2"/>
  <c r="D42" i="2"/>
  <c r="E42" i="2"/>
  <c r="I42" i="1"/>
  <c r="F42" i="2" s="1"/>
  <c r="B43" i="2"/>
  <c r="C43" i="2"/>
  <c r="D43" i="2"/>
  <c r="E43" i="2"/>
  <c r="I43" i="1"/>
  <c r="B44" i="2"/>
  <c r="C44" i="2"/>
  <c r="D44" i="2"/>
  <c r="E44" i="2"/>
  <c r="I44" i="1"/>
  <c r="B45" i="2"/>
  <c r="C45" i="2"/>
  <c r="D45" i="2"/>
  <c r="E45" i="2"/>
  <c r="I45" i="1"/>
  <c r="G45" i="2"/>
  <c r="B46" i="2"/>
  <c r="C46" i="2"/>
  <c r="D46" i="2"/>
  <c r="E46" i="2"/>
  <c r="I46" i="1"/>
  <c r="G46" i="2"/>
  <c r="B47" i="2"/>
  <c r="C47" i="2"/>
  <c r="D47" i="2"/>
  <c r="E47" i="2"/>
  <c r="I47" i="1"/>
  <c r="F47" i="2" s="1"/>
  <c r="B48" i="2"/>
  <c r="C48" i="2"/>
  <c r="D48" i="2"/>
  <c r="E48" i="2"/>
  <c r="I48" i="1"/>
  <c r="B49" i="2"/>
  <c r="C49" i="2"/>
  <c r="D49" i="2"/>
  <c r="E49" i="2"/>
  <c r="I49" i="1"/>
  <c r="F49" i="2"/>
  <c r="B50" i="2"/>
  <c r="C50" i="2"/>
  <c r="D50" i="2"/>
  <c r="E50" i="2"/>
  <c r="I50" i="1"/>
  <c r="F50" i="2" s="1"/>
  <c r="B51" i="2"/>
  <c r="C51" i="2"/>
  <c r="D51" i="2"/>
  <c r="E51" i="2"/>
  <c r="F51" i="2"/>
  <c r="B52" i="2"/>
  <c r="C52" i="2"/>
  <c r="D52" i="2"/>
  <c r="E52" i="2"/>
  <c r="G52" i="2"/>
  <c r="B53" i="2"/>
  <c r="C53" i="2"/>
  <c r="D53" i="2"/>
  <c r="E53" i="2"/>
  <c r="F53" i="2"/>
  <c r="B54" i="2"/>
  <c r="C54" i="2"/>
  <c r="D54" i="2"/>
  <c r="E54" i="2"/>
  <c r="B55" i="2"/>
  <c r="C55" i="2"/>
  <c r="D55" i="2"/>
  <c r="E55" i="2"/>
  <c r="B56" i="2"/>
  <c r="C56" i="2"/>
  <c r="D56" i="2"/>
  <c r="E56" i="2"/>
  <c r="B57" i="2"/>
  <c r="C57" i="2"/>
  <c r="D57" i="2"/>
  <c r="E57" i="2"/>
  <c r="F57" i="2"/>
  <c r="G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B61" i="2"/>
  <c r="C61" i="2"/>
  <c r="D61" i="2"/>
  <c r="E61" i="2"/>
  <c r="F61" i="2"/>
  <c r="B62" i="2"/>
  <c r="C62" i="2"/>
  <c r="D62" i="2"/>
  <c r="E62" i="2"/>
  <c r="B63" i="2"/>
  <c r="C63" i="2"/>
  <c r="D63" i="2"/>
  <c r="E63" i="2"/>
  <c r="F63" i="2"/>
  <c r="B64" i="2"/>
  <c r="C64" i="2"/>
  <c r="D64" i="2"/>
  <c r="E64" i="2"/>
  <c r="B65" i="2"/>
  <c r="C65" i="2"/>
  <c r="D65" i="2"/>
  <c r="E65" i="2"/>
  <c r="G65" i="2"/>
  <c r="B66" i="2"/>
  <c r="C66" i="2"/>
  <c r="D66" i="2"/>
  <c r="E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B70" i="2"/>
  <c r="C70" i="2"/>
  <c r="D70" i="2"/>
  <c r="E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B74" i="2"/>
  <c r="C74" i="2"/>
  <c r="D74" i="2"/>
  <c r="E74" i="2"/>
  <c r="B75" i="2"/>
  <c r="C75" i="2"/>
  <c r="D75" i="2"/>
  <c r="E75" i="2"/>
  <c r="F75" i="2"/>
  <c r="B76" i="2"/>
  <c r="C76" i="2"/>
  <c r="D76" i="2"/>
  <c r="E76" i="2"/>
  <c r="B77" i="2"/>
  <c r="C77" i="2"/>
  <c r="D77" i="2"/>
  <c r="E77" i="2"/>
  <c r="B78" i="2"/>
  <c r="C78" i="2"/>
  <c r="D78" i="2"/>
  <c r="E78" i="2"/>
  <c r="B79" i="2"/>
  <c r="C79" i="2"/>
  <c r="D79" i="2"/>
  <c r="E79" i="2"/>
  <c r="F79" i="2"/>
  <c r="G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B2" i="8"/>
  <c r="A3" i="8"/>
  <c r="B3" i="8"/>
  <c r="A4" i="8"/>
  <c r="A5" i="8"/>
  <c r="A6" i="8"/>
  <c r="A7" i="8"/>
  <c r="A8" i="8"/>
  <c r="B8" i="8"/>
  <c r="A9" i="8"/>
  <c r="A10" i="8"/>
  <c r="A11" i="8"/>
  <c r="A12" i="8"/>
  <c r="A13" i="8"/>
  <c r="A14" i="8"/>
  <c r="A15" i="8"/>
  <c r="B15" i="8"/>
  <c r="A16" i="8"/>
  <c r="A17" i="8"/>
  <c r="A18" i="8"/>
  <c r="B18" i="8"/>
  <c r="A19" i="8"/>
  <c r="B19" i="8"/>
  <c r="A20" i="8"/>
  <c r="A21" i="8"/>
  <c r="B21" i="8"/>
  <c r="A22" i="8"/>
  <c r="A23" i="8"/>
  <c r="A24" i="8"/>
  <c r="B24" i="8"/>
  <c r="A25" i="8"/>
  <c r="B25" i="8"/>
  <c r="A26" i="8"/>
  <c r="B26" i="8"/>
  <c r="A27" i="8"/>
  <c r="A28" i="8"/>
  <c r="A29" i="8"/>
  <c r="B29" i="8"/>
  <c r="A30" i="8"/>
  <c r="A31" i="8"/>
  <c r="B31" i="8"/>
  <c r="A32" i="8"/>
  <c r="A33" i="8"/>
  <c r="B33" i="8"/>
  <c r="A34" i="8"/>
  <c r="B34" i="8"/>
  <c r="A35" i="8"/>
  <c r="B35" i="8"/>
  <c r="A36" i="8"/>
  <c r="A37" i="8"/>
  <c r="B37" i="8"/>
  <c r="A38" i="8"/>
  <c r="A39" i="8"/>
  <c r="B39" i="8"/>
  <c r="A40" i="8"/>
  <c r="A41" i="8"/>
  <c r="A42" i="8"/>
  <c r="A43" i="8"/>
  <c r="B43" i="8"/>
  <c r="A44" i="8"/>
  <c r="A45" i="8"/>
  <c r="B45" i="8"/>
  <c r="A46" i="8"/>
  <c r="A47" i="8"/>
  <c r="A48" i="8"/>
  <c r="A49" i="8"/>
  <c r="B49" i="8"/>
  <c r="A50" i="8"/>
  <c r="B51" i="8"/>
  <c r="B52" i="8"/>
  <c r="B53" i="8"/>
  <c r="B57" i="8"/>
  <c r="B59" i="8"/>
  <c r="B62" i="8"/>
  <c r="B64" i="8"/>
  <c r="B72" i="8"/>
  <c r="B2" i="9"/>
  <c r="A3" i="9"/>
  <c r="B3" i="9"/>
  <c r="A4" i="9"/>
  <c r="B4" i="9"/>
  <c r="A5" i="9"/>
  <c r="A6" i="9"/>
  <c r="A7" i="9"/>
  <c r="B7" i="9"/>
  <c r="A8" i="9"/>
  <c r="B8" i="9"/>
  <c r="A9" i="9"/>
  <c r="B9" i="9"/>
  <c r="A10" i="9"/>
  <c r="A11" i="9"/>
  <c r="B11" i="9"/>
  <c r="A12" i="9"/>
  <c r="B12" i="9"/>
  <c r="A13" i="9"/>
  <c r="A14" i="9"/>
  <c r="A15" i="9"/>
  <c r="B15" i="9"/>
  <c r="A16" i="9"/>
  <c r="B16" i="9"/>
  <c r="A17" i="9"/>
  <c r="A18" i="9"/>
  <c r="A19" i="9"/>
  <c r="B19" i="9"/>
  <c r="A20" i="9"/>
  <c r="A21" i="9"/>
  <c r="A22" i="9"/>
  <c r="A23" i="9"/>
  <c r="B23" i="9"/>
  <c r="A24" i="9"/>
  <c r="A25" i="9"/>
  <c r="A26" i="9"/>
  <c r="A27" i="9"/>
  <c r="B27" i="9"/>
  <c r="A28" i="9"/>
  <c r="B28" i="9"/>
  <c r="A29" i="9"/>
  <c r="A30" i="9"/>
  <c r="A31" i="9"/>
  <c r="B31" i="9"/>
  <c r="A32" i="9"/>
  <c r="A33" i="9"/>
  <c r="B33" i="9"/>
  <c r="A34" i="9"/>
  <c r="A35" i="9"/>
  <c r="B35" i="9"/>
  <c r="A36" i="9"/>
  <c r="A37" i="9"/>
  <c r="A38" i="9"/>
  <c r="B38" i="9"/>
  <c r="A39" i="9"/>
  <c r="A40" i="9"/>
  <c r="B40" i="9"/>
  <c r="A41" i="9"/>
  <c r="A42" i="9"/>
  <c r="B42" i="9"/>
  <c r="A43" i="9"/>
  <c r="A44" i="9"/>
  <c r="A45" i="9"/>
  <c r="A46" i="9"/>
  <c r="B46" i="9"/>
  <c r="A47" i="9"/>
  <c r="B47" i="9"/>
  <c r="A48" i="9"/>
  <c r="B48" i="9"/>
  <c r="A49" i="9"/>
  <c r="A50" i="9"/>
  <c r="B55" i="9"/>
  <c r="B56" i="9"/>
  <c r="B57" i="9"/>
  <c r="B58" i="9"/>
  <c r="B59" i="9"/>
  <c r="B64" i="9"/>
  <c r="B65" i="9"/>
  <c r="B66" i="9"/>
  <c r="B68" i="9"/>
  <c r="B69" i="9"/>
  <c r="B70" i="9"/>
  <c r="G6" i="3"/>
  <c r="K4" i="4"/>
  <c r="K5" i="4" s="1"/>
  <c r="K6" i="4" s="1"/>
  <c r="K7" i="4" s="1"/>
  <c r="K8" i="4" s="1"/>
  <c r="K9" i="4" s="1"/>
  <c r="K10" i="4" s="1"/>
  <c r="K11" i="4" s="1"/>
  <c r="K12" i="4" s="1"/>
  <c r="K13" i="4" s="1"/>
  <c r="K14" i="4" s="1"/>
  <c r="F105" i="3"/>
  <c r="G99" i="2"/>
  <c r="B100" i="8"/>
  <c r="K99" i="6"/>
  <c r="B99" i="8"/>
  <c r="G158" i="2"/>
  <c r="B157" i="9"/>
  <c r="F157" i="2"/>
  <c r="B157" i="8"/>
  <c r="F157" i="3"/>
  <c r="K156" i="5"/>
  <c r="B155" i="8"/>
  <c r="F156" i="2"/>
  <c r="K154" i="5"/>
  <c r="F154" i="3"/>
  <c r="G155" i="2"/>
  <c r="K152" i="5"/>
  <c r="G152" i="2"/>
  <c r="G152" i="3"/>
  <c r="B152" i="8"/>
  <c r="G151" i="2"/>
  <c r="K151" i="5"/>
  <c r="K150" i="5"/>
  <c r="F149" i="3"/>
  <c r="B149" i="9"/>
  <c r="K148" i="5"/>
  <c r="G148" i="2"/>
  <c r="G148" i="3"/>
  <c r="K51" i="4"/>
  <c r="K52" i="4" s="1"/>
  <c r="D71" i="15"/>
  <c r="B22" i="15"/>
  <c r="H589" i="15"/>
  <c r="K146" i="5"/>
  <c r="K142" i="5"/>
  <c r="B146" i="9"/>
  <c r="F145" i="2"/>
  <c r="P478" i="15"/>
  <c r="P491" i="15" s="1"/>
  <c r="G144" i="3"/>
  <c r="B142" i="9"/>
  <c r="K141" i="5"/>
  <c r="B142" i="8"/>
  <c r="G140" i="3"/>
  <c r="H135" i="2"/>
  <c r="G141" i="2"/>
  <c r="G138" i="3"/>
  <c r="G140" i="2"/>
  <c r="F139" i="2"/>
  <c r="G138" i="2"/>
  <c r="K138" i="5"/>
  <c r="G137" i="2"/>
  <c r="G136" i="3"/>
  <c r="G137" i="3"/>
  <c r="B137" i="8"/>
  <c r="K136" i="5"/>
  <c r="K136" i="6"/>
  <c r="F146" i="2"/>
  <c r="G135" i="2"/>
  <c r="B135" i="9"/>
  <c r="K135" i="5"/>
  <c r="L135" i="5" s="1"/>
  <c r="F135" i="2"/>
  <c r="P23" i="15"/>
  <c r="L143" i="1"/>
  <c r="K113" i="1"/>
  <c r="K114" i="1" s="1"/>
  <c r="G134" i="2"/>
  <c r="K133" i="5"/>
  <c r="F132" i="3"/>
  <c r="F126" i="2"/>
  <c r="G124" i="2"/>
  <c r="G132" i="2"/>
  <c r="K124" i="6"/>
  <c r="K125" i="6" s="1"/>
  <c r="N478" i="15"/>
  <c r="N491" i="15" s="1"/>
  <c r="K132" i="5"/>
  <c r="G131" i="3"/>
  <c r="F126" i="3"/>
  <c r="G131" i="2"/>
  <c r="F124" i="3"/>
  <c r="G129" i="2"/>
  <c r="K128" i="5"/>
  <c r="F128" i="3"/>
  <c r="G128" i="2"/>
  <c r="B124" i="8"/>
  <c r="B128" i="8"/>
  <c r="B123" i="8"/>
  <c r="N270" i="15"/>
  <c r="N283" i="15" s="1"/>
  <c r="N322" i="15"/>
  <c r="N335" i="15" s="1"/>
  <c r="N374" i="15"/>
  <c r="N387" i="15" s="1"/>
  <c r="F127" i="2"/>
  <c r="B126" i="9"/>
  <c r="G125" i="3"/>
  <c r="F125" i="2"/>
  <c r="K125" i="5"/>
  <c r="G125" i="2"/>
  <c r="B125" i="9"/>
  <c r="B123" i="9"/>
  <c r="L130" i="6"/>
  <c r="G123" i="2"/>
  <c r="H123" i="3"/>
  <c r="N22" i="15"/>
  <c r="F122" i="2"/>
  <c r="F114" i="2"/>
  <c r="F116" i="2"/>
  <c r="F112" i="2"/>
  <c r="F99" i="2"/>
  <c r="F103" i="3"/>
  <c r="G110" i="3"/>
  <c r="B110" i="8"/>
  <c r="B104" i="8"/>
  <c r="F110" i="3"/>
  <c r="B75" i="8"/>
  <c r="F104" i="3"/>
  <c r="K111" i="5"/>
  <c r="L111" i="5" s="1"/>
  <c r="K112" i="5"/>
  <c r="K117" i="5"/>
  <c r="K118" i="5"/>
  <c r="K119" i="5"/>
  <c r="K122" i="5"/>
  <c r="B116" i="8"/>
  <c r="B120" i="8"/>
  <c r="B122" i="8"/>
  <c r="G113" i="2"/>
  <c r="G116" i="2"/>
  <c r="G122" i="2"/>
  <c r="F112" i="3"/>
  <c r="G113" i="3"/>
  <c r="F114" i="3"/>
  <c r="G115" i="3"/>
  <c r="G119" i="3"/>
  <c r="B111" i="9"/>
  <c r="F111" i="2"/>
  <c r="F117" i="2"/>
  <c r="F119" i="2"/>
  <c r="L117" i="6"/>
  <c r="L119" i="6"/>
  <c r="L47" i="15"/>
  <c r="K136" i="1"/>
  <c r="H136" i="2"/>
  <c r="P70" i="15"/>
  <c r="B32" i="15"/>
  <c r="B45" i="15" s="1"/>
  <c r="J230" i="15"/>
  <c r="F74" i="15"/>
  <c r="J491" i="15"/>
  <c r="N333" i="15"/>
  <c r="H381" i="15"/>
  <c r="L74" i="15"/>
  <c r="N121" i="15"/>
  <c r="B48" i="15"/>
  <c r="H382" i="15"/>
  <c r="F34" i="15"/>
  <c r="F47" i="15" s="1"/>
  <c r="F21" i="15"/>
  <c r="B227" i="15"/>
  <c r="L120" i="15"/>
  <c r="H489" i="15"/>
  <c r="J172" i="15"/>
  <c r="J17" i="15"/>
  <c r="N484" i="15"/>
  <c r="D276" i="15"/>
  <c r="L33" i="15"/>
  <c r="L46" i="15" s="1"/>
  <c r="N174" i="15"/>
  <c r="B74" i="15"/>
  <c r="D328" i="15"/>
  <c r="J35" i="15"/>
  <c r="P329" i="15"/>
  <c r="J72" i="15"/>
  <c r="F226" i="15"/>
  <c r="J20" i="15"/>
  <c r="J33" i="15"/>
  <c r="B97" i="9" l="1"/>
  <c r="G97" i="2"/>
  <c r="B127" i="9"/>
  <c r="L137" i="1"/>
  <c r="N29" i="15"/>
  <c r="N16" i="15"/>
  <c r="D191" i="8"/>
  <c r="D192" i="8"/>
  <c r="C192" i="8"/>
  <c r="C191" i="8"/>
  <c r="D30" i="15"/>
  <c r="D17" i="15"/>
  <c r="L105" i="6"/>
  <c r="L114" i="15"/>
  <c r="L127" i="15" s="1"/>
  <c r="F113" i="2"/>
  <c r="K43" i="4"/>
  <c r="K44" i="4" s="1"/>
  <c r="K45" i="4" s="1"/>
  <c r="K46" i="4" s="1"/>
  <c r="K47" i="4" s="1"/>
  <c r="K48" i="4" s="1"/>
  <c r="K49" i="4" s="1"/>
  <c r="K50" i="4" s="1"/>
  <c r="B117" i="8"/>
  <c r="G117" i="3"/>
  <c r="G117" i="2"/>
  <c r="L131" i="6"/>
  <c r="G121" i="2"/>
  <c r="G124" i="3"/>
  <c r="K124" i="4"/>
  <c r="H124" i="3" s="1"/>
  <c r="I143" i="2"/>
  <c r="F142" i="3"/>
  <c r="F142" i="2"/>
  <c r="K67" i="5"/>
  <c r="B67" i="9"/>
  <c r="G93" i="2"/>
  <c r="B93" i="8"/>
  <c r="B101" i="9"/>
  <c r="C111" i="9" s="1"/>
  <c r="K101" i="5"/>
  <c r="L111" i="1"/>
  <c r="B124" i="9"/>
  <c r="K124" i="5"/>
  <c r="L132" i="1"/>
  <c r="L134" i="1"/>
  <c r="L135" i="1"/>
  <c r="L103" i="6"/>
  <c r="L22" i="6"/>
  <c r="L86" i="6"/>
  <c r="G76" i="2"/>
  <c r="K76" i="6"/>
  <c r="K77" i="6" s="1"/>
  <c r="G76" i="3"/>
  <c r="L15" i="5"/>
  <c r="K15" i="5"/>
  <c r="F98" i="2"/>
  <c r="H582" i="15"/>
  <c r="H595" i="15" s="1"/>
  <c r="F90" i="2"/>
  <c r="H166" i="15"/>
  <c r="H179" i="15" s="1"/>
  <c r="J21" i="15"/>
  <c r="J34" i="15"/>
  <c r="J47" i="15" s="1"/>
  <c r="B107" i="8"/>
  <c r="G107" i="3"/>
  <c r="L123" i="6"/>
  <c r="G114" i="3"/>
  <c r="B144" i="9"/>
  <c r="G144" i="2"/>
  <c r="K144" i="5"/>
  <c r="B162" i="9"/>
  <c r="L173" i="1"/>
  <c r="L172" i="1"/>
  <c r="K170" i="5"/>
  <c r="L181" i="1"/>
  <c r="L180" i="1"/>
  <c r="B170" i="9"/>
  <c r="B166" i="8"/>
  <c r="L177" i="6"/>
  <c r="L173" i="6"/>
  <c r="G98" i="2"/>
  <c r="G98" i="3"/>
  <c r="B98" i="8"/>
  <c r="K36" i="5"/>
  <c r="B36" i="9"/>
  <c r="L174" i="1"/>
  <c r="B115" i="9"/>
  <c r="G115" i="2"/>
  <c r="K115" i="5"/>
  <c r="L109" i="1"/>
  <c r="L27" i="6"/>
  <c r="G16" i="3"/>
  <c r="B16" i="8"/>
  <c r="G16" i="2"/>
  <c r="F66" i="3"/>
  <c r="F66" i="2"/>
  <c r="B120" i="9"/>
  <c r="K120" i="5"/>
  <c r="L128" i="1"/>
  <c r="B149" i="8"/>
  <c r="G149" i="2"/>
  <c r="L157" i="6"/>
  <c r="D193" i="8"/>
  <c r="L104" i="1"/>
  <c r="I104" i="2" s="1"/>
  <c r="B130" i="8"/>
  <c r="G130" i="3"/>
  <c r="G126" i="2"/>
  <c r="L135" i="6"/>
  <c r="B126" i="8"/>
  <c r="F154" i="2"/>
  <c r="L176" i="1"/>
  <c r="L172" i="6"/>
  <c r="I172" i="2" s="1"/>
  <c r="D186" i="8"/>
  <c r="C188" i="8"/>
  <c r="M27" i="1"/>
  <c r="K16" i="1"/>
  <c r="K17" i="1" s="1"/>
  <c r="O51" i="1"/>
  <c r="G91" i="2"/>
  <c r="K91" i="5"/>
  <c r="B91" i="9"/>
  <c r="K115" i="1"/>
  <c r="B44" i="9"/>
  <c r="L52" i="1"/>
  <c r="K44" i="5"/>
  <c r="G9" i="2"/>
  <c r="B9" i="8"/>
  <c r="K92" i="5"/>
  <c r="G55" i="2"/>
  <c r="K59" i="5"/>
  <c r="F84" i="3"/>
  <c r="F95" i="3"/>
  <c r="K131" i="5"/>
  <c r="L145" i="1"/>
  <c r="G154" i="3"/>
  <c r="F87" i="2"/>
  <c r="F44" i="3"/>
  <c r="L121" i="1"/>
  <c r="L139" i="1"/>
  <c r="F137" i="2"/>
  <c r="G50" i="2"/>
  <c r="G42" i="2"/>
  <c r="K25" i="5"/>
  <c r="G61" i="3"/>
  <c r="H51" i="2"/>
  <c r="F45" i="3"/>
  <c r="G13" i="3"/>
  <c r="K3" i="5"/>
  <c r="L61" i="1"/>
  <c r="L82" i="1"/>
  <c r="G87" i="2"/>
  <c r="F94" i="2"/>
  <c r="K90" i="5"/>
  <c r="K58" i="5"/>
  <c r="F74" i="3"/>
  <c r="K80" i="5"/>
  <c r="F95" i="2"/>
  <c r="K100" i="5"/>
  <c r="B97" i="8"/>
  <c r="L105" i="1"/>
  <c r="I105" i="2" s="1"/>
  <c r="F100" i="3"/>
  <c r="G118" i="3"/>
  <c r="G122" i="3"/>
  <c r="F130" i="3"/>
  <c r="F134" i="3"/>
  <c r="F129" i="2"/>
  <c r="F150" i="2"/>
  <c r="F151" i="2"/>
  <c r="F155" i="3"/>
  <c r="G169" i="3"/>
  <c r="L175" i="1"/>
  <c r="K233" i="1"/>
  <c r="H232" i="2"/>
  <c r="L232" i="5"/>
  <c r="K37" i="4"/>
  <c r="K38" i="4" s="1"/>
  <c r="L115" i="6"/>
  <c r="F150" i="3"/>
  <c r="G142" i="3"/>
  <c r="L115" i="1"/>
  <c r="F118" i="3"/>
  <c r="K139" i="5"/>
  <c r="K53" i="4"/>
  <c r="K54" i="4" s="1"/>
  <c r="K55" i="4" s="1"/>
  <c r="K56" i="4" s="1"/>
  <c r="K57" i="4" s="1"/>
  <c r="K58" i="4" s="1"/>
  <c r="K59" i="4" s="1"/>
  <c r="K60" i="4" s="1"/>
  <c r="K61" i="4" s="1"/>
  <c r="K62" i="4" s="1"/>
  <c r="B51" i="9"/>
  <c r="B55" i="8"/>
  <c r="B32" i="8"/>
  <c r="B17" i="8"/>
  <c r="K50" i="5"/>
  <c r="F46" i="3"/>
  <c r="G41" i="3"/>
  <c r="G24" i="3"/>
  <c r="G5" i="3"/>
  <c r="L30" i="1"/>
  <c r="L35" i="1"/>
  <c r="G88" i="3"/>
  <c r="L78" i="1"/>
  <c r="K97" i="5"/>
  <c r="K89" i="5"/>
  <c r="K74" i="5"/>
  <c r="K66" i="5"/>
  <c r="F76" i="3"/>
  <c r="K9" i="5"/>
  <c r="B96" i="9"/>
  <c r="F115" i="3"/>
  <c r="F119" i="3"/>
  <c r="F123" i="3"/>
  <c r="G126" i="3"/>
  <c r="F135" i="3"/>
  <c r="K149" i="4"/>
  <c r="K150" i="4" s="1"/>
  <c r="K151" i="4" s="1"/>
  <c r="K152" i="4" s="1"/>
  <c r="K153" i="4" s="1"/>
  <c r="K154" i="4" s="1"/>
  <c r="K155" i="4" s="1"/>
  <c r="K156" i="4" s="1"/>
  <c r="K157" i="4" s="1"/>
  <c r="K158" i="4" s="1"/>
  <c r="G155" i="3"/>
  <c r="G170" i="3"/>
  <c r="L180" i="6"/>
  <c r="L175" i="6"/>
  <c r="L177" i="1"/>
  <c r="L60" i="6"/>
  <c r="G147" i="3"/>
  <c r="B25" i="9"/>
  <c r="G77" i="2"/>
  <c r="G51" i="2"/>
  <c r="G47" i="3"/>
  <c r="G20" i="3"/>
  <c r="G10" i="3"/>
  <c r="L70" i="1"/>
  <c r="G93" i="3"/>
  <c r="F49" i="3"/>
  <c r="F56" i="3"/>
  <c r="K56" i="5"/>
  <c r="K73" i="5"/>
  <c r="K65" i="5"/>
  <c r="F110" i="2"/>
  <c r="L118" i="6"/>
  <c r="L122" i="1"/>
  <c r="G123" i="3"/>
  <c r="K134" i="5"/>
  <c r="K137" i="4"/>
  <c r="K138" i="4" s="1"/>
  <c r="K139" i="4" s="1"/>
  <c r="K140" i="4" s="1"/>
  <c r="K141" i="4" s="1"/>
  <c r="K142" i="4" s="1"/>
  <c r="K143" i="4" s="1"/>
  <c r="K144" i="4" s="1"/>
  <c r="K145" i="4" s="1"/>
  <c r="K146" i="4" s="1"/>
  <c r="G139" i="3"/>
  <c r="F144" i="3"/>
  <c r="L156" i="1"/>
  <c r="F148" i="3"/>
  <c r="L178" i="6"/>
  <c r="L181" i="6"/>
  <c r="K235" i="4"/>
  <c r="H234" i="3"/>
  <c r="F158" i="3"/>
  <c r="G100" i="2"/>
  <c r="B17" i="9"/>
  <c r="L114" i="1"/>
  <c r="L113" i="1"/>
  <c r="K147" i="6"/>
  <c r="K33" i="5"/>
  <c r="G62" i="3"/>
  <c r="K16" i="4"/>
  <c r="K17" i="4" s="1"/>
  <c r="F40" i="2"/>
  <c r="K64" i="1"/>
  <c r="K55" i="5"/>
  <c r="K12" i="5"/>
  <c r="K8" i="5"/>
  <c r="K24" i="5"/>
  <c r="K20" i="5"/>
  <c r="K42" i="5"/>
  <c r="B100" i="9"/>
  <c r="F109" i="2"/>
  <c r="G120" i="2"/>
  <c r="F116" i="3"/>
  <c r="F124" i="2"/>
  <c r="K127" i="5"/>
  <c r="F140" i="3"/>
  <c r="L176" i="6"/>
  <c r="L171" i="6"/>
  <c r="F96" i="3"/>
  <c r="F101" i="3"/>
  <c r="G87" i="3"/>
  <c r="L14" i="1"/>
  <c r="L71" i="6"/>
  <c r="I71" i="2" s="1"/>
  <c r="G91" i="3"/>
  <c r="F102" i="2"/>
  <c r="G116" i="3"/>
  <c r="L174" i="6"/>
  <c r="C185" i="8"/>
  <c r="D185" i="8"/>
  <c r="K221" i="1"/>
  <c r="H220" i="2"/>
  <c r="L220" i="5"/>
  <c r="H221" i="3"/>
  <c r="K222" i="4"/>
  <c r="K210" i="6"/>
  <c r="H209" i="3"/>
  <c r="H208" i="2"/>
  <c r="L208" i="5"/>
  <c r="K209" i="1"/>
  <c r="K214" i="4"/>
  <c r="H197" i="2"/>
  <c r="K198" i="1"/>
  <c r="L198" i="5" s="1"/>
  <c r="K197" i="4"/>
  <c r="H196" i="3"/>
  <c r="D186" i="9"/>
  <c r="C188" i="9"/>
  <c r="D189" i="9"/>
  <c r="L21" i="15"/>
  <c r="D190" i="9"/>
  <c r="C186" i="8"/>
  <c r="C189" i="8"/>
  <c r="D189" i="8"/>
  <c r="C189" i="9"/>
  <c r="D188" i="9"/>
  <c r="P31" i="15"/>
  <c r="P83" i="15" s="1"/>
  <c r="P135" i="15" s="1"/>
  <c r="C186" i="9"/>
  <c r="D188" i="8"/>
  <c r="D183" i="8"/>
  <c r="C183" i="9"/>
  <c r="C187" i="9"/>
  <c r="C190" i="8"/>
  <c r="D190" i="8"/>
  <c r="C185" i="9"/>
  <c r="D184" i="8"/>
  <c r="C184" i="9"/>
  <c r="D191" i="9"/>
  <c r="D187" i="8"/>
  <c r="C187" i="8"/>
  <c r="C190" i="9"/>
  <c r="D185" i="9"/>
  <c r="D187" i="9"/>
  <c r="C184" i="8"/>
  <c r="C183" i="8"/>
  <c r="K185" i="6"/>
  <c r="H185" i="3" s="1"/>
  <c r="H184" i="2"/>
  <c r="H184" i="3"/>
  <c r="K186" i="4"/>
  <c r="F479" i="15"/>
  <c r="G473" i="15" s="1"/>
  <c r="B128" i="15"/>
  <c r="C120" i="15" s="1"/>
  <c r="D23" i="15"/>
  <c r="J167" i="15"/>
  <c r="K166" i="15" s="1"/>
  <c r="L86" i="15"/>
  <c r="L138" i="15" s="1"/>
  <c r="H36" i="15"/>
  <c r="H49" i="15" s="1"/>
  <c r="N34" i="15"/>
  <c r="B139" i="15"/>
  <c r="B152" i="15" s="1"/>
  <c r="L30" i="15"/>
  <c r="L82" i="15" s="1"/>
  <c r="H33" i="15"/>
  <c r="H46" i="15" s="1"/>
  <c r="C173" i="8"/>
  <c r="D43" i="15"/>
  <c r="D82" i="15"/>
  <c r="D134" i="15" s="1"/>
  <c r="L32" i="15"/>
  <c r="L84" i="15" s="1"/>
  <c r="D171" i="8"/>
  <c r="N30" i="15"/>
  <c r="N82" i="15" s="1"/>
  <c r="P30" i="15"/>
  <c r="P43" i="15" s="1"/>
  <c r="L85" i="15"/>
  <c r="L137" i="15" s="1"/>
  <c r="D479" i="15"/>
  <c r="E477" i="15" s="1"/>
  <c r="L375" i="15"/>
  <c r="M369" i="15" s="1"/>
  <c r="N19" i="15"/>
  <c r="D219" i="15"/>
  <c r="E212" i="15" s="1"/>
  <c r="N18" i="15"/>
  <c r="J29" i="15"/>
  <c r="L385" i="15"/>
  <c r="F35" i="15"/>
  <c r="F87" i="15" s="1"/>
  <c r="F20" i="15"/>
  <c r="D181" i="9"/>
  <c r="B115" i="15"/>
  <c r="C114" i="15" s="1"/>
  <c r="N531" i="15"/>
  <c r="O528" i="15" s="1"/>
  <c r="F86" i="15"/>
  <c r="L23" i="15"/>
  <c r="I179" i="2"/>
  <c r="I178" i="2"/>
  <c r="C171" i="8"/>
  <c r="D181" i="8"/>
  <c r="D172" i="8"/>
  <c r="C172" i="8"/>
  <c r="D173" i="8"/>
  <c r="I176" i="2"/>
  <c r="C181" i="8"/>
  <c r="D180" i="8"/>
  <c r="D182" i="8"/>
  <c r="D177" i="8"/>
  <c r="C176" i="8"/>
  <c r="D174" i="8"/>
  <c r="C175" i="8"/>
  <c r="D178" i="8"/>
  <c r="C180" i="8"/>
  <c r="C174" i="8"/>
  <c r="D179" i="8"/>
  <c r="C182" i="8"/>
  <c r="C178" i="8"/>
  <c r="D176" i="8"/>
  <c r="C177" i="8"/>
  <c r="D175" i="8"/>
  <c r="C179" i="8"/>
  <c r="H173" i="2"/>
  <c r="I181" i="2"/>
  <c r="I177" i="2"/>
  <c r="K174" i="1"/>
  <c r="H174" i="2" s="1"/>
  <c r="L173" i="5"/>
  <c r="L172" i="5"/>
  <c r="I173" i="2"/>
  <c r="I182" i="2"/>
  <c r="H172" i="2"/>
  <c r="C180" i="9"/>
  <c r="C182" i="9"/>
  <c r="I174" i="2"/>
  <c r="I171" i="2"/>
  <c r="D180" i="9"/>
  <c r="D182" i="9"/>
  <c r="I180" i="2"/>
  <c r="I175" i="2"/>
  <c r="C181" i="9"/>
  <c r="H172" i="3"/>
  <c r="K173" i="4"/>
  <c r="K174" i="4" s="1"/>
  <c r="F41" i="3"/>
  <c r="F156" i="3"/>
  <c r="F81" i="3"/>
  <c r="K112" i="4"/>
  <c r="K113" i="4" s="1"/>
  <c r="K114" i="4" s="1"/>
  <c r="K115" i="4" s="1"/>
  <c r="K116" i="4" s="1"/>
  <c r="K117" i="4" s="1"/>
  <c r="K118" i="4" s="1"/>
  <c r="K119" i="4" s="1"/>
  <c r="K120" i="4" s="1"/>
  <c r="K121" i="4" s="1"/>
  <c r="K122" i="4" s="1"/>
  <c r="F147" i="3"/>
  <c r="F75" i="3"/>
  <c r="G150" i="3"/>
  <c r="G39" i="3"/>
  <c r="F88" i="3"/>
  <c r="K100" i="4"/>
  <c r="K101" i="4" s="1"/>
  <c r="K102" i="4" s="1"/>
  <c r="K103" i="4" s="1"/>
  <c r="K104" i="4" s="1"/>
  <c r="K105" i="4" s="1"/>
  <c r="K106" i="4" s="1"/>
  <c r="K107" i="4" s="1"/>
  <c r="K108" i="4" s="1"/>
  <c r="K109" i="4" s="1"/>
  <c r="K110" i="4" s="1"/>
  <c r="H147" i="3"/>
  <c r="F87" i="3"/>
  <c r="F146" i="3"/>
  <c r="K18" i="4"/>
  <c r="K19" i="4" s="1"/>
  <c r="K20" i="4" s="1"/>
  <c r="K21" i="4" s="1"/>
  <c r="K22" i="4" s="1"/>
  <c r="K23" i="4" s="1"/>
  <c r="K24" i="4" s="1"/>
  <c r="K25" i="4" s="1"/>
  <c r="K26" i="4" s="1"/>
  <c r="H135" i="3"/>
  <c r="H99" i="3"/>
  <c r="G9" i="3"/>
  <c r="F133" i="3"/>
  <c r="K89" i="4"/>
  <c r="K90" i="4" s="1"/>
  <c r="K91" i="4" s="1"/>
  <c r="K92" i="4" s="1"/>
  <c r="K93" i="4" s="1"/>
  <c r="K94" i="4" s="1"/>
  <c r="K95" i="4" s="1"/>
  <c r="K96" i="4" s="1"/>
  <c r="K97" i="4" s="1"/>
  <c r="K98" i="4" s="1"/>
  <c r="F73" i="3"/>
  <c r="K64" i="4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G35" i="3"/>
  <c r="F169" i="2"/>
  <c r="F168" i="3"/>
  <c r="G170" i="2"/>
  <c r="K159" i="4"/>
  <c r="H159" i="3" s="1"/>
  <c r="G169" i="2"/>
  <c r="F167" i="3"/>
  <c r="G165" i="3"/>
  <c r="K168" i="5"/>
  <c r="K165" i="5"/>
  <c r="K166" i="5"/>
  <c r="G168" i="2"/>
  <c r="B168" i="9"/>
  <c r="C179" i="9" s="1"/>
  <c r="G167" i="2"/>
  <c r="G168" i="3"/>
  <c r="F165" i="3"/>
  <c r="G167" i="3"/>
  <c r="K167" i="5"/>
  <c r="F166" i="3"/>
  <c r="G166" i="2"/>
  <c r="G166" i="3"/>
  <c r="G164" i="3"/>
  <c r="G163" i="2"/>
  <c r="F164" i="3"/>
  <c r="G162" i="2"/>
  <c r="K164" i="5"/>
  <c r="G164" i="2"/>
  <c r="F163" i="3"/>
  <c r="G162" i="3"/>
  <c r="G163" i="3"/>
  <c r="K163" i="5"/>
  <c r="K162" i="5"/>
  <c r="B163" i="9"/>
  <c r="F162" i="3"/>
  <c r="G161" i="2"/>
  <c r="K159" i="5"/>
  <c r="L159" i="5" s="1"/>
  <c r="K159" i="1"/>
  <c r="H159" i="2" s="1"/>
  <c r="B159" i="9"/>
  <c r="L166" i="1"/>
  <c r="K161" i="6"/>
  <c r="K162" i="6" s="1"/>
  <c r="K163" i="6" s="1"/>
  <c r="K164" i="6" s="1"/>
  <c r="K165" i="6" s="1"/>
  <c r="K166" i="6" s="1"/>
  <c r="K167" i="6" s="1"/>
  <c r="K168" i="6" s="1"/>
  <c r="K169" i="6" s="1"/>
  <c r="K170" i="6" s="1"/>
  <c r="G161" i="3"/>
  <c r="L165" i="1"/>
  <c r="K160" i="5"/>
  <c r="G160" i="2"/>
  <c r="K161" i="5"/>
  <c r="L162" i="1"/>
  <c r="L167" i="1"/>
  <c r="B161" i="9"/>
  <c r="L169" i="1"/>
  <c r="F161" i="3"/>
  <c r="L149" i="6"/>
  <c r="G154" i="2"/>
  <c r="G157" i="2"/>
  <c r="F147" i="2"/>
  <c r="F149" i="2"/>
  <c r="F151" i="3"/>
  <c r="F153" i="2"/>
  <c r="L165" i="6"/>
  <c r="D145" i="8"/>
  <c r="G149" i="3"/>
  <c r="G156" i="2"/>
  <c r="B160" i="9"/>
  <c r="N45" i="15"/>
  <c r="N84" i="15"/>
  <c r="N136" i="15" s="1"/>
  <c r="M368" i="15"/>
  <c r="M374" i="15"/>
  <c r="L25" i="1"/>
  <c r="B14" i="9"/>
  <c r="L73" i="1"/>
  <c r="B62" i="9"/>
  <c r="C62" i="9" s="1"/>
  <c r="G62" i="2"/>
  <c r="K62" i="5"/>
  <c r="K27" i="6"/>
  <c r="G27" i="2"/>
  <c r="B27" i="8"/>
  <c r="L35" i="6"/>
  <c r="B36" i="8"/>
  <c r="L47" i="6"/>
  <c r="G36" i="3"/>
  <c r="L44" i="6"/>
  <c r="G36" i="2"/>
  <c r="G63" i="3"/>
  <c r="G63" i="2"/>
  <c r="H63" i="2" s="1"/>
  <c r="K63" i="6"/>
  <c r="B63" i="8"/>
  <c r="L72" i="6"/>
  <c r="L73" i="6"/>
  <c r="L74" i="6"/>
  <c r="B83" i="9"/>
  <c r="L94" i="1"/>
  <c r="L93" i="1"/>
  <c r="K83" i="5"/>
  <c r="G7" i="3"/>
  <c r="L18" i="6"/>
  <c r="G7" i="2"/>
  <c r="B7" i="8"/>
  <c r="K63" i="5"/>
  <c r="L63" i="5" s="1"/>
  <c r="B63" i="9"/>
  <c r="L17" i="1"/>
  <c r="K6" i="5"/>
  <c r="G11" i="3"/>
  <c r="G11" i="2"/>
  <c r="B11" i="8"/>
  <c r="L19" i="6"/>
  <c r="B20" i="8"/>
  <c r="G20" i="2"/>
  <c r="L31" i="6"/>
  <c r="L28" i="6"/>
  <c r="B26" i="9"/>
  <c r="L34" i="1"/>
  <c r="L37" i="1"/>
  <c r="G26" i="2"/>
  <c r="L49" i="1"/>
  <c r="K38" i="5"/>
  <c r="L53" i="6"/>
  <c r="B42" i="8"/>
  <c r="L57" i="6"/>
  <c r="B46" i="8"/>
  <c r="B73" i="8"/>
  <c r="G73" i="2"/>
  <c r="L84" i="6"/>
  <c r="G41" i="2"/>
  <c r="B41" i="9"/>
  <c r="D332" i="15"/>
  <c r="H31" i="15"/>
  <c r="H83" i="15" s="1"/>
  <c r="H18" i="15"/>
  <c r="L87" i="1"/>
  <c r="G78" i="2"/>
  <c r="L88" i="1"/>
  <c r="L89" i="1"/>
  <c r="B95" i="8"/>
  <c r="G95" i="2"/>
  <c r="L106" i="6"/>
  <c r="L102" i="6"/>
  <c r="L99" i="6"/>
  <c r="B118" i="9"/>
  <c r="L129" i="1"/>
  <c r="L530" i="15"/>
  <c r="L543" i="15" s="1"/>
  <c r="F121" i="2"/>
  <c r="K112" i="6"/>
  <c r="H111" i="3"/>
  <c r="L124" i="6"/>
  <c r="L125" i="6"/>
  <c r="B114" i="8"/>
  <c r="G114" i="2"/>
  <c r="N36" i="15"/>
  <c r="N88" i="15" s="1"/>
  <c r="N23" i="15"/>
  <c r="P88" i="15"/>
  <c r="P49" i="15"/>
  <c r="L168" i="6"/>
  <c r="H167" i="15"/>
  <c r="I161" i="15" s="1"/>
  <c r="G133" i="3"/>
  <c r="G27" i="3"/>
  <c r="L38" i="6"/>
  <c r="I38" i="2" s="1"/>
  <c r="L60" i="1"/>
  <c r="I60" i="2" s="1"/>
  <c r="N323" i="15"/>
  <c r="O320" i="15" s="1"/>
  <c r="L119" i="1"/>
  <c r="I119" i="2" s="1"/>
  <c r="L127" i="1"/>
  <c r="F129" i="3"/>
  <c r="L152" i="6"/>
  <c r="L43" i="6"/>
  <c r="I43" i="2" s="1"/>
  <c r="L90" i="6"/>
  <c r="K81" i="5"/>
  <c r="L96" i="1"/>
  <c r="L166" i="6"/>
  <c r="K153" i="5"/>
  <c r="C108" i="15"/>
  <c r="C110" i="15"/>
  <c r="C112" i="15"/>
  <c r="L48" i="1"/>
  <c r="L47" i="1"/>
  <c r="G37" i="2"/>
  <c r="B37" i="9"/>
  <c r="K37" i="5"/>
  <c r="F52" i="3"/>
  <c r="F52" i="2"/>
  <c r="G14" i="3"/>
  <c r="L25" i="6"/>
  <c r="I25" i="2" s="1"/>
  <c r="B14" i="8"/>
  <c r="L24" i="6"/>
  <c r="L34" i="6"/>
  <c r="B23" i="8"/>
  <c r="G60" i="3"/>
  <c r="B60" i="8"/>
  <c r="G60" i="2"/>
  <c r="L77" i="6"/>
  <c r="I77" i="2" s="1"/>
  <c r="G66" i="3"/>
  <c r="B66" i="8"/>
  <c r="G66" i="2"/>
  <c r="F19" i="15"/>
  <c r="F32" i="15"/>
  <c r="D22" i="15"/>
  <c r="D35" i="15"/>
  <c r="D87" i="15" s="1"/>
  <c r="K71" i="5"/>
  <c r="B71" i="9"/>
  <c r="L81" i="1"/>
  <c r="L79" i="1"/>
  <c r="L80" i="1"/>
  <c r="F78" i="3"/>
  <c r="F78" i="2"/>
  <c r="K4" i="5"/>
  <c r="L4" i="5"/>
  <c r="K16" i="5"/>
  <c r="L16" i="5"/>
  <c r="L17" i="5"/>
  <c r="G81" i="2"/>
  <c r="L92" i="1"/>
  <c r="B81" i="9"/>
  <c r="B95" i="9"/>
  <c r="L106" i="1"/>
  <c r="K95" i="5"/>
  <c r="G106" i="3"/>
  <c r="L107" i="6"/>
  <c r="I107" i="2" s="1"/>
  <c r="G106" i="2"/>
  <c r="L113" i="6"/>
  <c r="I113" i="2" s="1"/>
  <c r="B106" i="8"/>
  <c r="L112" i="6"/>
  <c r="L116" i="6"/>
  <c r="I116" i="2" s="1"/>
  <c r="L109" i="6"/>
  <c r="I109" i="2" s="1"/>
  <c r="L114" i="6"/>
  <c r="I114" i="2" s="1"/>
  <c r="L138" i="6"/>
  <c r="L137" i="6"/>
  <c r="I137" i="2" s="1"/>
  <c r="G127" i="2"/>
  <c r="B127" i="8"/>
  <c r="L133" i="6"/>
  <c r="G127" i="3"/>
  <c r="L154" i="1"/>
  <c r="K143" i="5"/>
  <c r="L153" i="1"/>
  <c r="L152" i="1"/>
  <c r="B143" i="9"/>
  <c r="L157" i="1"/>
  <c r="I157" i="2" s="1"/>
  <c r="B147" i="9"/>
  <c r="L158" i="1"/>
  <c r="B153" i="9"/>
  <c r="L160" i="1"/>
  <c r="L163" i="1"/>
  <c r="L159" i="1"/>
  <c r="L161" i="1"/>
  <c r="B28" i="8"/>
  <c r="G28" i="2"/>
  <c r="G28" i="3"/>
  <c r="L39" i="6"/>
  <c r="L61" i="6"/>
  <c r="I61" i="2" s="1"/>
  <c r="B50" i="8"/>
  <c r="G65" i="3"/>
  <c r="L76" i="6"/>
  <c r="B65" i="8"/>
  <c r="G71" i="2"/>
  <c r="G71" i="3"/>
  <c r="B71" i="8"/>
  <c r="L82" i="6"/>
  <c r="I82" i="2" s="1"/>
  <c r="G49" i="2"/>
  <c r="B49" i="9"/>
  <c r="C55" i="9" s="1"/>
  <c r="L59" i="1"/>
  <c r="L53" i="1"/>
  <c r="B43" i="9"/>
  <c r="C48" i="9" s="1"/>
  <c r="K78" i="6"/>
  <c r="D32" i="15"/>
  <c r="D19" i="15"/>
  <c r="G72" i="2"/>
  <c r="B72" i="9"/>
  <c r="L83" i="1"/>
  <c r="L72" i="1"/>
  <c r="K61" i="5"/>
  <c r="G61" i="2"/>
  <c r="L71" i="1"/>
  <c r="K53" i="5"/>
  <c r="G53" i="2"/>
  <c r="L63" i="1"/>
  <c r="L62" i="1"/>
  <c r="L27" i="5"/>
  <c r="L28" i="5"/>
  <c r="K27" i="5"/>
  <c r="G107" i="2"/>
  <c r="B107" i="9"/>
  <c r="C113" i="9" s="1"/>
  <c r="K107" i="5"/>
  <c r="L117" i="1"/>
  <c r="I117" i="2" s="1"/>
  <c r="L116" i="1"/>
  <c r="L112" i="1"/>
  <c r="L118" i="1"/>
  <c r="I118" i="2" s="1"/>
  <c r="B99" i="9"/>
  <c r="D110" i="9" s="1"/>
  <c r="K99" i="1"/>
  <c r="K99" i="5"/>
  <c r="L99" i="5" s="1"/>
  <c r="L108" i="1"/>
  <c r="L110" i="1"/>
  <c r="L107" i="1"/>
  <c r="F107" i="3"/>
  <c r="F107" i="2"/>
  <c r="F120" i="3"/>
  <c r="F120" i="2"/>
  <c r="L148" i="6"/>
  <c r="L147" i="6"/>
  <c r="L146" i="6"/>
  <c r="L145" i="6"/>
  <c r="I145" i="2" s="1"/>
  <c r="L170" i="6"/>
  <c r="D170" i="8"/>
  <c r="C113" i="15"/>
  <c r="H22" i="15"/>
  <c r="L113" i="5"/>
  <c r="L141" i="6"/>
  <c r="I141" i="2" s="1"/>
  <c r="K5" i="1"/>
  <c r="L46" i="1"/>
  <c r="L67" i="1"/>
  <c r="C126" i="15"/>
  <c r="K34" i="5"/>
  <c r="L114" i="5"/>
  <c r="L110" i="6"/>
  <c r="I110" i="2" s="1"/>
  <c r="L134" i="6"/>
  <c r="I134" i="2" s="1"/>
  <c r="N426" i="15"/>
  <c r="N439" i="15" s="1"/>
  <c r="K147" i="5"/>
  <c r="L147" i="5" s="1"/>
  <c r="K147" i="1"/>
  <c r="K148" i="1" s="1"/>
  <c r="G80" i="2"/>
  <c r="L3" i="5"/>
  <c r="L22" i="1"/>
  <c r="I22" i="2" s="1"/>
  <c r="L36" i="6"/>
  <c r="I36" i="2" s="1"/>
  <c r="L45" i="6"/>
  <c r="L57" i="1"/>
  <c r="L66" i="6"/>
  <c r="L70" i="6"/>
  <c r="I70" i="2" s="1"/>
  <c r="F92" i="2"/>
  <c r="B17" i="15"/>
  <c r="D323" i="15"/>
  <c r="E318" i="15" s="1"/>
  <c r="K43" i="5"/>
  <c r="L92" i="6"/>
  <c r="G143" i="2"/>
  <c r="P271" i="15"/>
  <c r="Q266" i="15" s="1"/>
  <c r="N86" i="15"/>
  <c r="N47" i="15"/>
  <c r="G34" i="2"/>
  <c r="L43" i="1"/>
  <c r="L45" i="1"/>
  <c r="B34" i="9"/>
  <c r="L42" i="1"/>
  <c r="K52" i="6"/>
  <c r="H51" i="3"/>
  <c r="G4" i="2"/>
  <c r="B4" i="8"/>
  <c r="G4" i="3"/>
  <c r="L15" i="6"/>
  <c r="L18" i="1"/>
  <c r="L21" i="1"/>
  <c r="K10" i="5"/>
  <c r="B70" i="8"/>
  <c r="L81" i="6"/>
  <c r="G70" i="3"/>
  <c r="G70" i="2"/>
  <c r="F48" i="3"/>
  <c r="F48" i="2"/>
  <c r="F70" i="2"/>
  <c r="F70" i="3"/>
  <c r="G133" i="2"/>
  <c r="B133" i="8"/>
  <c r="D139" i="8" s="1"/>
  <c r="L144" i="6"/>
  <c r="I144" i="2" s="1"/>
  <c r="B153" i="8"/>
  <c r="G153" i="2"/>
  <c r="N83" i="15"/>
  <c r="N44" i="15"/>
  <c r="F54" i="2"/>
  <c r="F54" i="3"/>
  <c r="G83" i="3"/>
  <c r="L91" i="6"/>
  <c r="L88" i="6"/>
  <c r="G83" i="2"/>
  <c r="L93" i="6"/>
  <c r="L89" i="6"/>
  <c r="B109" i="8"/>
  <c r="G109" i="2"/>
  <c r="L120" i="6"/>
  <c r="L130" i="1"/>
  <c r="I130" i="2" s="1"/>
  <c r="G119" i="2"/>
  <c r="B119" i="9"/>
  <c r="G112" i="3"/>
  <c r="G112" i="2"/>
  <c r="B140" i="9"/>
  <c r="L147" i="1"/>
  <c r="L149" i="1"/>
  <c r="L146" i="1"/>
  <c r="K140" i="5"/>
  <c r="L142" i="1"/>
  <c r="G12" i="3"/>
  <c r="G12" i="2"/>
  <c r="B12" i="8"/>
  <c r="L23" i="6"/>
  <c r="I23" i="2" s="1"/>
  <c r="G39" i="2"/>
  <c r="B39" i="9"/>
  <c r="K39" i="1"/>
  <c r="M51" i="1" s="1"/>
  <c r="L50" i="1"/>
  <c r="D489" i="15"/>
  <c r="K52" i="1"/>
  <c r="M64" i="1" s="1"/>
  <c r="M63" i="1"/>
  <c r="N51" i="1"/>
  <c r="F55" i="3"/>
  <c r="F55" i="2"/>
  <c r="K51" i="5"/>
  <c r="L51" i="5" s="1"/>
  <c r="L52" i="5"/>
  <c r="F64" i="2"/>
  <c r="F64" i="3"/>
  <c r="D75" i="15"/>
  <c r="D88" i="15"/>
  <c r="D101" i="15" s="1"/>
  <c r="B86" i="8"/>
  <c r="L97" i="6"/>
  <c r="G86" i="3"/>
  <c r="G86" i="2"/>
  <c r="B114" i="9"/>
  <c r="L125" i="1"/>
  <c r="L120" i="1"/>
  <c r="L123" i="1"/>
  <c r="I123" i="2" s="1"/>
  <c r="K114" i="5"/>
  <c r="L140" i="1"/>
  <c r="L138" i="1"/>
  <c r="K129" i="5"/>
  <c r="K145" i="5"/>
  <c r="B145" i="9"/>
  <c r="L155" i="1"/>
  <c r="G145" i="2"/>
  <c r="F136" i="2"/>
  <c r="F136" i="3"/>
  <c r="I30" i="2"/>
  <c r="L65" i="1"/>
  <c r="G23" i="3"/>
  <c r="L85" i="1"/>
  <c r="J36" i="15"/>
  <c r="L141" i="1"/>
  <c r="F138" i="3"/>
  <c r="L150" i="1"/>
  <c r="H99" i="2"/>
  <c r="G10" i="2"/>
  <c r="K79" i="5"/>
  <c r="K54" i="5"/>
  <c r="K14" i="5"/>
  <c r="F60" i="3"/>
  <c r="G42" i="3"/>
  <c r="L20" i="6"/>
  <c r="L29" i="6"/>
  <c r="L50" i="6"/>
  <c r="L54" i="6"/>
  <c r="L64" i="1"/>
  <c r="L68" i="1"/>
  <c r="L74" i="1"/>
  <c r="H375" i="15"/>
  <c r="I369" i="15" s="1"/>
  <c r="L94" i="6"/>
  <c r="L99" i="1"/>
  <c r="F133" i="2"/>
  <c r="F145" i="3"/>
  <c r="L164" i="6"/>
  <c r="K169" i="5"/>
  <c r="G5" i="2"/>
  <c r="L16" i="1"/>
  <c r="L15" i="1"/>
  <c r="B5" i="9"/>
  <c r="J11" i="15"/>
  <c r="K9" i="15" s="1"/>
  <c r="K35" i="15" s="1"/>
  <c r="L161" i="6"/>
  <c r="L159" i="6"/>
  <c r="B150" i="8"/>
  <c r="G150" i="2"/>
  <c r="K126" i="6"/>
  <c r="L33" i="1"/>
  <c r="B22" i="9"/>
  <c r="G58" i="3"/>
  <c r="L69" i="6"/>
  <c r="B58" i="8"/>
  <c r="H34" i="15"/>
  <c r="H21" i="15"/>
  <c r="F106" i="2"/>
  <c r="J374" i="15"/>
  <c r="J387" i="15" s="1"/>
  <c r="H3" i="3"/>
  <c r="K4" i="6"/>
  <c r="H3" i="2"/>
  <c r="G30" i="2"/>
  <c r="L41" i="6"/>
  <c r="B30" i="8"/>
  <c r="L40" i="6"/>
  <c r="G30" i="3"/>
  <c r="G69" i="3"/>
  <c r="B69" i="8"/>
  <c r="L80" i="6"/>
  <c r="I80" i="2" s="1"/>
  <c r="F62" i="2"/>
  <c r="F62" i="3"/>
  <c r="G118" i="2"/>
  <c r="L129" i="6"/>
  <c r="B156" i="8"/>
  <c r="G156" i="3"/>
  <c r="L167" i="6"/>
  <c r="L136" i="5"/>
  <c r="K137" i="1"/>
  <c r="K137" i="6"/>
  <c r="H136" i="3"/>
  <c r="L27" i="1"/>
  <c r="I27" i="2" s="1"/>
  <c r="K18" i="1"/>
  <c r="L29" i="1"/>
  <c r="G18" i="2"/>
  <c r="L26" i="1"/>
  <c r="B18" i="9"/>
  <c r="G21" i="2"/>
  <c r="K21" i="5"/>
  <c r="L32" i="1"/>
  <c r="L31" i="1"/>
  <c r="B21" i="9"/>
  <c r="L41" i="1"/>
  <c r="K30" i="5"/>
  <c r="B30" i="9"/>
  <c r="D41" i="9" s="1"/>
  <c r="L63" i="6"/>
  <c r="I63" i="2" s="1"/>
  <c r="G52" i="3"/>
  <c r="G67" i="3"/>
  <c r="G67" i="2"/>
  <c r="B67" i="8"/>
  <c r="L78" i="6"/>
  <c r="I78" i="2" s="1"/>
  <c r="G47" i="2"/>
  <c r="L56" i="1"/>
  <c r="K47" i="5"/>
  <c r="L58" i="1"/>
  <c r="L55" i="1"/>
  <c r="H479" i="15"/>
  <c r="I472" i="15" s="1"/>
  <c r="H484" i="15"/>
  <c r="L69" i="1"/>
  <c r="L66" i="1"/>
  <c r="B94" i="9"/>
  <c r="G94" i="2"/>
  <c r="L100" i="1"/>
  <c r="L103" i="1"/>
  <c r="L102" i="1"/>
  <c r="L98" i="1"/>
  <c r="L101" i="1"/>
  <c r="B116" i="9"/>
  <c r="K116" i="5"/>
  <c r="G111" i="2"/>
  <c r="L121" i="6"/>
  <c r="B111" i="8"/>
  <c r="L122" i="6"/>
  <c r="I122" i="2" s="1"/>
  <c r="L126" i="6"/>
  <c r="L127" i="6"/>
  <c r="I127" i="2" s="1"/>
  <c r="L128" i="6"/>
  <c r="I128" i="2" s="1"/>
  <c r="G121" i="3"/>
  <c r="B121" i="8"/>
  <c r="L132" i="6"/>
  <c r="I132" i="2" s="1"/>
  <c r="L87" i="15"/>
  <c r="L48" i="15"/>
  <c r="K123" i="1"/>
  <c r="L133" i="1"/>
  <c r="L131" i="1"/>
  <c r="L136" i="1"/>
  <c r="K126" i="5"/>
  <c r="L140" i="6"/>
  <c r="I140" i="2" s="1"/>
  <c r="G130" i="2"/>
  <c r="L139" i="6"/>
  <c r="I139" i="2" s="1"/>
  <c r="P33" i="15"/>
  <c r="P11" i="15"/>
  <c r="Q4" i="15" s="1"/>
  <c r="Q30" i="15" s="1"/>
  <c r="P20" i="15"/>
  <c r="G158" i="3"/>
  <c r="L169" i="6"/>
  <c r="L158" i="6"/>
  <c r="B147" i="8"/>
  <c r="L155" i="6"/>
  <c r="G147" i="2"/>
  <c r="L153" i="6"/>
  <c r="L156" i="6"/>
  <c r="I156" i="2" s="1"/>
  <c r="B165" i="9"/>
  <c r="L170" i="1"/>
  <c r="G165" i="2"/>
  <c r="M372" i="15"/>
  <c r="H87" i="15"/>
  <c r="L19" i="1"/>
  <c r="L91" i="1"/>
  <c r="C111" i="15"/>
  <c r="I131" i="2"/>
  <c r="L136" i="6"/>
  <c r="I136" i="2" s="1"/>
  <c r="L150" i="6"/>
  <c r="I150" i="2" s="1"/>
  <c r="G14" i="2"/>
  <c r="B80" i="9"/>
  <c r="C124" i="15"/>
  <c r="C109" i="15"/>
  <c r="J86" i="15"/>
  <c r="L124" i="1"/>
  <c r="C107" i="15"/>
  <c r="L164" i="1"/>
  <c r="K148" i="6"/>
  <c r="L111" i="6"/>
  <c r="I111" i="2" s="1"/>
  <c r="F108" i="3"/>
  <c r="G120" i="3"/>
  <c r="L126" i="1"/>
  <c r="L151" i="6"/>
  <c r="L151" i="1"/>
  <c r="K100" i="6"/>
  <c r="G69" i="2"/>
  <c r="K39" i="5"/>
  <c r="L39" i="5" s="1"/>
  <c r="F40" i="3"/>
  <c r="L14" i="6"/>
  <c r="I14" i="2" s="1"/>
  <c r="L46" i="6"/>
  <c r="I46" i="2" s="1"/>
  <c r="L54" i="1"/>
  <c r="L58" i="6"/>
  <c r="I58" i="2" s="1"/>
  <c r="L90" i="1"/>
  <c r="F65" i="3"/>
  <c r="F85" i="3"/>
  <c r="B129" i="9"/>
  <c r="C134" i="9" s="1"/>
  <c r="L163" i="6"/>
  <c r="L160" i="6"/>
  <c r="G13" i="2"/>
  <c r="L24" i="1"/>
  <c r="L23" i="1"/>
  <c r="B13" i="9"/>
  <c r="L26" i="6"/>
  <c r="K15" i="6"/>
  <c r="L40" i="1"/>
  <c r="L39" i="1"/>
  <c r="G29" i="2"/>
  <c r="B29" i="9"/>
  <c r="L42" i="6"/>
  <c r="G31" i="2"/>
  <c r="B44" i="8"/>
  <c r="L55" i="6"/>
  <c r="I55" i="2" s="1"/>
  <c r="G44" i="2"/>
  <c r="L75" i="6"/>
  <c r="G64" i="3"/>
  <c r="G64" i="2"/>
  <c r="L79" i="6"/>
  <c r="G68" i="3"/>
  <c r="B29" i="15"/>
  <c r="B16" i="15"/>
  <c r="L86" i="1"/>
  <c r="I86" i="2" s="1"/>
  <c r="K75" i="5"/>
  <c r="L75" i="5" s="1"/>
  <c r="K75" i="1"/>
  <c r="B75" i="9"/>
  <c r="G75" i="2"/>
  <c r="L95" i="1"/>
  <c r="B84" i="9"/>
  <c r="G84" i="2"/>
  <c r="F89" i="2"/>
  <c r="F89" i="3"/>
  <c r="K87" i="1"/>
  <c r="H87" i="2" s="1"/>
  <c r="B87" i="9"/>
  <c r="G92" i="2"/>
  <c r="G92" i="3"/>
  <c r="G105" i="3"/>
  <c r="G105" i="2"/>
  <c r="L21" i="6"/>
  <c r="L37" i="6"/>
  <c r="L52" i="6"/>
  <c r="I52" i="2" s="1"/>
  <c r="L68" i="6"/>
  <c r="I68" i="2" s="1"/>
  <c r="L83" i="6"/>
  <c r="I83" i="2" s="1"/>
  <c r="F51" i="3"/>
  <c r="K26" i="5"/>
  <c r="K22" i="5"/>
  <c r="K18" i="5"/>
  <c r="L101" i="6"/>
  <c r="L154" i="6"/>
  <c r="K155" i="5"/>
  <c r="K88" i="6"/>
  <c r="G40" i="3"/>
  <c r="B40" i="8"/>
  <c r="G40" i="2"/>
  <c r="L51" i="6"/>
  <c r="I51" i="2" s="1"/>
  <c r="G56" i="3"/>
  <c r="G56" i="2"/>
  <c r="L67" i="6"/>
  <c r="L87" i="6"/>
  <c r="B76" i="8"/>
  <c r="L85" i="6"/>
  <c r="F83" i="3"/>
  <c r="F83" i="2"/>
  <c r="F91" i="2"/>
  <c r="F91" i="3"/>
  <c r="G88" i="2"/>
  <c r="K88" i="5"/>
  <c r="K93" i="5"/>
  <c r="B93" i="9"/>
  <c r="G101" i="3"/>
  <c r="B101" i="8"/>
  <c r="G139" i="2"/>
  <c r="L148" i="1"/>
  <c r="N544" i="15"/>
  <c r="O540" i="15" s="1"/>
  <c r="K29" i="1"/>
  <c r="K13" i="5"/>
  <c r="L28" i="1"/>
  <c r="L44" i="1"/>
  <c r="L64" i="6"/>
  <c r="I64" i="2" s="1"/>
  <c r="L97" i="1"/>
  <c r="B92" i="8"/>
  <c r="L168" i="1"/>
  <c r="K158" i="5"/>
  <c r="G48" i="2"/>
  <c r="B48" i="8"/>
  <c r="L59" i="6"/>
  <c r="I59" i="2" s="1"/>
  <c r="F97" i="3"/>
  <c r="F97" i="2"/>
  <c r="G85" i="2"/>
  <c r="L96" i="6"/>
  <c r="I96" i="2" s="1"/>
  <c r="L95" i="6"/>
  <c r="I95" i="2" s="1"/>
  <c r="B85" i="8"/>
  <c r="B96" i="8"/>
  <c r="G96" i="3"/>
  <c r="G96" i="2"/>
  <c r="G103" i="3"/>
  <c r="B103" i="8"/>
  <c r="G146" i="3"/>
  <c r="B146" i="8"/>
  <c r="F152" i="2"/>
  <c r="F152" i="3"/>
  <c r="H87" i="3"/>
  <c r="G31" i="3"/>
  <c r="L20" i="1"/>
  <c r="L36" i="1"/>
  <c r="L56" i="6"/>
  <c r="L84" i="1"/>
  <c r="L98" i="6"/>
  <c r="H39" i="3"/>
  <c r="H39" i="2"/>
  <c r="K40" i="6"/>
  <c r="L17" i="6"/>
  <c r="I17" i="2" s="1"/>
  <c r="B6" i="8"/>
  <c r="L16" i="6"/>
  <c r="I16" i="2" s="1"/>
  <c r="G22" i="2"/>
  <c r="L33" i="6"/>
  <c r="I33" i="2" s="1"/>
  <c r="B22" i="8"/>
  <c r="L32" i="6"/>
  <c r="I32" i="2" s="1"/>
  <c r="G38" i="2"/>
  <c r="L49" i="6"/>
  <c r="B38" i="8"/>
  <c r="L48" i="6"/>
  <c r="B54" i="8"/>
  <c r="L65" i="6"/>
  <c r="G54" i="3"/>
  <c r="G54" i="2"/>
  <c r="K76" i="4"/>
  <c r="H75" i="3"/>
  <c r="F43" i="3"/>
  <c r="F43" i="2"/>
  <c r="L77" i="1"/>
  <c r="L75" i="1"/>
  <c r="G82" i="2"/>
  <c r="B82" i="8"/>
  <c r="G82" i="3"/>
  <c r="G89" i="3"/>
  <c r="L100" i="6"/>
  <c r="L108" i="6"/>
  <c r="I108" i="2" s="1"/>
  <c r="G97" i="3"/>
  <c r="G136" i="2"/>
  <c r="B136" i="9"/>
  <c r="D146" i="9" s="1"/>
  <c r="F143" i="3"/>
  <c r="F143" i="2"/>
  <c r="P29" i="15"/>
  <c r="P42" i="15" s="1"/>
  <c r="P16" i="15"/>
  <c r="P35" i="15"/>
  <c r="P87" i="15" s="1"/>
  <c r="P22" i="15"/>
  <c r="L162" i="6"/>
  <c r="G151" i="3"/>
  <c r="B151" i="8"/>
  <c r="G15" i="3"/>
  <c r="B56" i="8"/>
  <c r="G68" i="2"/>
  <c r="F44" i="2"/>
  <c r="G48" i="3"/>
  <c r="K84" i="5"/>
  <c r="L38" i="1"/>
  <c r="L62" i="6"/>
  <c r="I62" i="2" s="1"/>
  <c r="L76" i="1"/>
  <c r="K45" i="5"/>
  <c r="F100" i="2"/>
  <c r="L142" i="6"/>
  <c r="I142" i="2" s="1"/>
  <c r="F140" i="2"/>
  <c r="B167" i="9"/>
  <c r="H271" i="15"/>
  <c r="I263" i="15" s="1"/>
  <c r="N11" i="15"/>
  <c r="O10" i="15" s="1"/>
  <c r="O36" i="15" s="1"/>
  <c r="J583" i="15"/>
  <c r="K579" i="15" s="1"/>
  <c r="G132" i="3"/>
  <c r="P115" i="15"/>
  <c r="Q107" i="15" s="1"/>
  <c r="H593" i="15"/>
  <c r="P228" i="15"/>
  <c r="B330" i="15"/>
  <c r="K164" i="15"/>
  <c r="J177" i="15"/>
  <c r="F48" i="15"/>
  <c r="H75" i="15"/>
  <c r="H88" i="15"/>
  <c r="J432" i="15"/>
  <c r="J427" i="15"/>
  <c r="K419" i="15" s="1"/>
  <c r="P489" i="15"/>
  <c r="F589" i="15"/>
  <c r="I164" i="15"/>
  <c r="I160" i="15"/>
  <c r="J380" i="15"/>
  <c r="J375" i="15"/>
  <c r="K373" i="15" s="1"/>
  <c r="J537" i="15"/>
  <c r="F332" i="15"/>
  <c r="F323" i="15"/>
  <c r="G319" i="15" s="1"/>
  <c r="L179" i="15"/>
  <c r="L485" i="15"/>
  <c r="L479" i="15"/>
  <c r="M477" i="15" s="1"/>
  <c r="N81" i="15"/>
  <c r="N42" i="15"/>
  <c r="N74" i="15"/>
  <c r="P440" i="15"/>
  <c r="Q438" i="15" s="1"/>
  <c r="N176" i="15"/>
  <c r="N180" i="15" s="1"/>
  <c r="O175" i="15" s="1"/>
  <c r="N167" i="15"/>
  <c r="O166" i="15" s="1"/>
  <c r="J82" i="15"/>
  <c r="J43" i="15"/>
  <c r="H63" i="15"/>
  <c r="I61" i="15" s="1"/>
  <c r="H68" i="15"/>
  <c r="K159" i="15"/>
  <c r="K165" i="15"/>
  <c r="K161" i="15"/>
  <c r="B228" i="15"/>
  <c r="B232" i="15" s="1"/>
  <c r="B219" i="15"/>
  <c r="C215" i="15" s="1"/>
  <c r="J542" i="15"/>
  <c r="L31" i="15"/>
  <c r="L11" i="15"/>
  <c r="M3" i="15" s="1"/>
  <c r="L18" i="15"/>
  <c r="N280" i="15"/>
  <c r="N271" i="15"/>
  <c r="P19" i="15"/>
  <c r="P32" i="15"/>
  <c r="D282" i="15"/>
  <c r="B335" i="15"/>
  <c r="D383" i="15"/>
  <c r="L173" i="15"/>
  <c r="L167" i="15"/>
  <c r="M166" i="15" s="1"/>
  <c r="L432" i="15"/>
  <c r="N124" i="15"/>
  <c r="J331" i="15"/>
  <c r="J323" i="15"/>
  <c r="K318" i="15" s="1"/>
  <c r="F29" i="15"/>
  <c r="F16" i="15"/>
  <c r="F11" i="15"/>
  <c r="G3" i="15" s="1"/>
  <c r="L49" i="15"/>
  <c r="L88" i="15"/>
  <c r="N375" i="15"/>
  <c r="O373" i="15" s="1"/>
  <c r="N382" i="15"/>
  <c r="N433" i="15"/>
  <c r="N427" i="15"/>
  <c r="O420" i="15" s="1"/>
  <c r="P69" i="15"/>
  <c r="Q109" i="15"/>
  <c r="P384" i="15"/>
  <c r="P427" i="15"/>
  <c r="Q421" i="15" s="1"/>
  <c r="P537" i="15"/>
  <c r="P588" i="15"/>
  <c r="P583" i="15"/>
  <c r="J596" i="15"/>
  <c r="L427" i="15"/>
  <c r="M419" i="15" s="1"/>
  <c r="L283" i="15"/>
  <c r="K10" i="15"/>
  <c r="K36" i="15" s="1"/>
  <c r="K7" i="15"/>
  <c r="K33" i="15" s="1"/>
  <c r="D29" i="15"/>
  <c r="D16" i="15"/>
  <c r="D11" i="15"/>
  <c r="E8" i="15" s="1"/>
  <c r="E34" i="15" s="1"/>
  <c r="D34" i="15"/>
  <c r="D21" i="15"/>
  <c r="F36" i="15"/>
  <c r="F23" i="15"/>
  <c r="F384" i="15"/>
  <c r="F388" i="15" s="1"/>
  <c r="G385" i="15" s="1"/>
  <c r="B387" i="15"/>
  <c r="B487" i="15"/>
  <c r="F595" i="15"/>
  <c r="D95" i="15"/>
  <c r="F99" i="15"/>
  <c r="F138" i="15"/>
  <c r="J531" i="15"/>
  <c r="K529" i="15" s="1"/>
  <c r="J536" i="15"/>
  <c r="P73" i="15"/>
  <c r="P125" i="15"/>
  <c r="P176" i="15"/>
  <c r="N97" i="15"/>
  <c r="C61" i="9"/>
  <c r="B84" i="15"/>
  <c r="B71" i="15"/>
  <c r="F73" i="15"/>
  <c r="D126" i="15"/>
  <c r="D177" i="15"/>
  <c r="B323" i="15"/>
  <c r="C317" i="15" s="1"/>
  <c r="B328" i="15"/>
  <c r="F531" i="15"/>
  <c r="G523" i="15" s="1"/>
  <c r="F536" i="15"/>
  <c r="H19" i="15"/>
  <c r="H32" i="15"/>
  <c r="I476" i="15"/>
  <c r="H543" i="15"/>
  <c r="Q265" i="15"/>
  <c r="J87" i="15"/>
  <c r="J48" i="15"/>
  <c r="F174" i="15"/>
  <c r="F167" i="15"/>
  <c r="G161" i="15" s="1"/>
  <c r="D228" i="15"/>
  <c r="F438" i="15"/>
  <c r="B539" i="15"/>
  <c r="D531" i="15"/>
  <c r="E528" i="15" s="1"/>
  <c r="D541" i="15"/>
  <c r="J18" i="15"/>
  <c r="J31" i="15"/>
  <c r="J115" i="15"/>
  <c r="K114" i="15" s="1"/>
  <c r="J120" i="15"/>
  <c r="L69" i="15"/>
  <c r="L63" i="15"/>
  <c r="M56" i="15" s="1"/>
  <c r="L122" i="15"/>
  <c r="L115" i="15"/>
  <c r="M109" i="15" s="1"/>
  <c r="L330" i="15"/>
  <c r="L336" i="15" s="1"/>
  <c r="M329" i="15" s="1"/>
  <c r="L323" i="15"/>
  <c r="M322" i="15" s="1"/>
  <c r="N95" i="15"/>
  <c r="N134" i="15"/>
  <c r="F492" i="15"/>
  <c r="G488" i="15" s="1"/>
  <c r="F63" i="15"/>
  <c r="G60" i="15" s="1"/>
  <c r="F69" i="15"/>
  <c r="B427" i="15"/>
  <c r="B433" i="15"/>
  <c r="H172" i="15"/>
  <c r="H231" i="15"/>
  <c r="H333" i="15"/>
  <c r="H487" i="15"/>
  <c r="I474" i="15"/>
  <c r="L99" i="15"/>
  <c r="L541" i="15"/>
  <c r="N336" i="15"/>
  <c r="O334" i="15" s="1"/>
  <c r="E475" i="15"/>
  <c r="E478" i="15"/>
  <c r="E472" i="15"/>
  <c r="O318" i="15"/>
  <c r="O322" i="15"/>
  <c r="O316" i="15"/>
  <c r="B18" i="15"/>
  <c r="C5" i="15"/>
  <c r="C31" i="15" s="1"/>
  <c r="B11" i="15"/>
  <c r="C10" i="15" s="1"/>
  <c r="C36" i="15" s="1"/>
  <c r="B31" i="15"/>
  <c r="F46" i="15"/>
  <c r="F85" i="15"/>
  <c r="B72" i="15"/>
  <c r="F537" i="15"/>
  <c r="H127" i="15"/>
  <c r="H332" i="15"/>
  <c r="H537" i="15"/>
  <c r="H531" i="15"/>
  <c r="I530" i="15" s="1"/>
  <c r="L437" i="15"/>
  <c r="M424" i="15"/>
  <c r="L583" i="15"/>
  <c r="L591" i="15"/>
  <c r="N225" i="15"/>
  <c r="N219" i="15"/>
  <c r="J46" i="15"/>
  <c r="J85" i="15"/>
  <c r="E7" i="15"/>
  <c r="E33" i="15" s="1"/>
  <c r="D33" i="15"/>
  <c r="D20" i="15"/>
  <c r="B23" i="15"/>
  <c r="B36" i="15"/>
  <c r="D63" i="15"/>
  <c r="E61" i="15" s="1"/>
  <c r="D74" i="15"/>
  <c r="D229" i="15"/>
  <c r="F231" i="15"/>
  <c r="N179" i="15"/>
  <c r="M371" i="15"/>
  <c r="M370" i="15"/>
  <c r="D18" i="15"/>
  <c r="D31" i="15"/>
  <c r="F115" i="15"/>
  <c r="G113" i="15" s="1"/>
  <c r="F126" i="15"/>
  <c r="D277" i="15"/>
  <c r="F375" i="15"/>
  <c r="G371" i="15" s="1"/>
  <c r="F427" i="15"/>
  <c r="G421" i="15" s="1"/>
  <c r="F433" i="15"/>
  <c r="D436" i="15"/>
  <c r="D438" i="15"/>
  <c r="E474" i="15"/>
  <c r="D487" i="15"/>
  <c r="H485" i="15"/>
  <c r="J122" i="15"/>
  <c r="J381" i="15"/>
  <c r="L276" i="15"/>
  <c r="L271" i="15"/>
  <c r="M270" i="15" s="1"/>
  <c r="L386" i="15"/>
  <c r="P63" i="15"/>
  <c r="Q55" i="15" s="1"/>
  <c r="P68" i="15"/>
  <c r="B69" i="15"/>
  <c r="D167" i="15"/>
  <c r="D172" i="15"/>
  <c r="B484" i="15"/>
  <c r="B479" i="15"/>
  <c r="C477" i="15" s="1"/>
  <c r="E473" i="15"/>
  <c r="D486" i="15"/>
  <c r="D542" i="15"/>
  <c r="H74" i="15"/>
  <c r="H124" i="15"/>
  <c r="H115" i="15"/>
  <c r="I114" i="15" s="1"/>
  <c r="H380" i="15"/>
  <c r="J74" i="15"/>
  <c r="J76" i="15" s="1"/>
  <c r="J63" i="15"/>
  <c r="K59" i="15" s="1"/>
  <c r="J226" i="15"/>
  <c r="J219" i="15"/>
  <c r="J271" i="15"/>
  <c r="K270" i="15" s="1"/>
  <c r="J277" i="15"/>
  <c r="M423" i="15"/>
  <c r="L436" i="15"/>
  <c r="N70" i="15"/>
  <c r="N490" i="15"/>
  <c r="P282" i="15"/>
  <c r="O425" i="15"/>
  <c r="B172" i="15"/>
  <c r="B167" i="15"/>
  <c r="D225" i="15"/>
  <c r="F280" i="15"/>
  <c r="B486" i="15"/>
  <c r="H225" i="15"/>
  <c r="H219" i="15"/>
  <c r="I218" i="15" s="1"/>
  <c r="H323" i="15"/>
  <c r="I319" i="15" s="1"/>
  <c r="H328" i="15"/>
  <c r="J328" i="15"/>
  <c r="L72" i="15"/>
  <c r="L279" i="15"/>
  <c r="L487" i="15"/>
  <c r="N126" i="15"/>
  <c r="N591" i="15"/>
  <c r="P276" i="15"/>
  <c r="P487" i="15"/>
  <c r="D271" i="15"/>
  <c r="E264" i="15" s="1"/>
  <c r="H30" i="15"/>
  <c r="L124" i="15"/>
  <c r="L596" i="15"/>
  <c r="N87" i="15"/>
  <c r="N438" i="15"/>
  <c r="D60" i="9"/>
  <c r="C60" i="9"/>
  <c r="B100" i="15"/>
  <c r="D176" i="15"/>
  <c r="F219" i="15"/>
  <c r="G218" i="15" s="1"/>
  <c r="F229" i="15"/>
  <c r="D280" i="15"/>
  <c r="D381" i="15"/>
  <c r="D375" i="15"/>
  <c r="B537" i="15"/>
  <c r="B531" i="15"/>
  <c r="C526" i="15" s="1"/>
  <c r="D592" i="15"/>
  <c r="D583" i="15"/>
  <c r="H488" i="15"/>
  <c r="J175" i="15"/>
  <c r="K162" i="15"/>
  <c r="J232" i="15"/>
  <c r="K225" i="15" s="1"/>
  <c r="J283" i="15"/>
  <c r="J433" i="15"/>
  <c r="J439" i="15"/>
  <c r="L175" i="15"/>
  <c r="N583" i="15"/>
  <c r="O577" i="15" s="1"/>
  <c r="N590" i="15"/>
  <c r="P71" i="15"/>
  <c r="P538" i="15"/>
  <c r="D227" i="15"/>
  <c r="H278" i="15"/>
  <c r="J333" i="15"/>
  <c r="L335" i="15"/>
  <c r="N48" i="15"/>
  <c r="C145" i="8"/>
  <c r="F18" i="15"/>
  <c r="F31" i="15"/>
  <c r="B21" i="15"/>
  <c r="B34" i="15"/>
  <c r="D179" i="15"/>
  <c r="B276" i="15"/>
  <c r="B271" i="15"/>
  <c r="C266" i="15" s="1"/>
  <c r="B375" i="15"/>
  <c r="C370" i="15" s="1"/>
  <c r="B588" i="15"/>
  <c r="H276" i="15"/>
  <c r="H486" i="15"/>
  <c r="J19" i="15"/>
  <c r="J32" i="15"/>
  <c r="J127" i="15"/>
  <c r="J488" i="15"/>
  <c r="N282" i="15"/>
  <c r="P536" i="15"/>
  <c r="P531" i="15"/>
  <c r="Q524" i="15" s="1"/>
  <c r="P179" i="15"/>
  <c r="B388" i="15"/>
  <c r="N63" i="15"/>
  <c r="O61" i="15" s="1"/>
  <c r="P479" i="15"/>
  <c r="Q474" i="15" s="1"/>
  <c r="D61" i="9"/>
  <c r="F30" i="15"/>
  <c r="F17" i="15"/>
  <c r="B20" i="15"/>
  <c r="C7" i="15"/>
  <c r="C33" i="15" s="1"/>
  <c r="B33" i="15"/>
  <c r="F281" i="15"/>
  <c r="I478" i="15"/>
  <c r="H491" i="15"/>
  <c r="L224" i="15"/>
  <c r="L219" i="15"/>
  <c r="G373" i="15"/>
  <c r="H583" i="15"/>
  <c r="P323" i="15"/>
  <c r="D58" i="9"/>
  <c r="D55" i="9"/>
  <c r="D115" i="15"/>
  <c r="E113" i="15" s="1"/>
  <c r="D121" i="15"/>
  <c r="D281" i="15"/>
  <c r="F434" i="15"/>
  <c r="B490" i="15"/>
  <c r="H29" i="15"/>
  <c r="H16" i="15"/>
  <c r="H11" i="15"/>
  <c r="I6" i="15" s="1"/>
  <c r="I32" i="15" s="1"/>
  <c r="H427" i="15"/>
  <c r="H432" i="15"/>
  <c r="C119" i="8"/>
  <c r="N85" i="15"/>
  <c r="N46" i="15"/>
  <c r="P219" i="15"/>
  <c r="Q215" i="15" s="1"/>
  <c r="P224" i="15"/>
  <c r="B82" i="15"/>
  <c r="D427" i="15"/>
  <c r="E423" i="15" s="1"/>
  <c r="B583" i="15"/>
  <c r="I57" i="15"/>
  <c r="H591" i="15"/>
  <c r="P330" i="15"/>
  <c r="P336" i="15" s="1"/>
  <c r="B63" i="15"/>
  <c r="C55" i="15" s="1"/>
  <c r="F271" i="15"/>
  <c r="G263" i="15" s="1"/>
  <c r="F278" i="15"/>
  <c r="D283" i="15"/>
  <c r="B437" i="15"/>
  <c r="F542" i="15"/>
  <c r="H227" i="15"/>
  <c r="J484" i="15"/>
  <c r="J479" i="15"/>
  <c r="K475" i="15" s="1"/>
  <c r="J540" i="15"/>
  <c r="L16" i="15"/>
  <c r="L29" i="15"/>
  <c r="L531" i="15"/>
  <c r="M528" i="15" s="1"/>
  <c r="L536" i="15"/>
  <c r="N115" i="15"/>
  <c r="O113" i="15" s="1"/>
  <c r="N122" i="15"/>
  <c r="Q8" i="15"/>
  <c r="Q34" i="15" s="1"/>
  <c r="P34" i="15"/>
  <c r="P178" i="15"/>
  <c r="P375" i="15"/>
  <c r="Q371" i="15" s="1"/>
  <c r="P380" i="15"/>
  <c r="D329" i="15"/>
  <c r="D432" i="15"/>
  <c r="F583" i="15"/>
  <c r="H70" i="15"/>
  <c r="L22" i="15"/>
  <c r="N20" i="15"/>
  <c r="N479" i="15"/>
  <c r="O477" i="15" s="1"/>
  <c r="P167" i="15"/>
  <c r="Q163" i="15" s="1"/>
  <c r="K125" i="4" l="1"/>
  <c r="K126" i="4" s="1"/>
  <c r="K127" i="4" s="1"/>
  <c r="K128" i="4" s="1"/>
  <c r="K129" i="4" s="1"/>
  <c r="K130" i="4" s="1"/>
  <c r="K131" i="4" s="1"/>
  <c r="K132" i="4" s="1"/>
  <c r="K133" i="4" s="1"/>
  <c r="K134" i="4" s="1"/>
  <c r="E5" i="15"/>
  <c r="E31" i="15" s="1"/>
  <c r="C26" i="8"/>
  <c r="I85" i="2"/>
  <c r="C91" i="9"/>
  <c r="I155" i="2"/>
  <c r="I50" i="2"/>
  <c r="D156" i="9"/>
  <c r="I66" i="2"/>
  <c r="I152" i="2"/>
  <c r="I19" i="2"/>
  <c r="I74" i="2"/>
  <c r="I115" i="2"/>
  <c r="K236" i="4"/>
  <c r="H235" i="3"/>
  <c r="L43" i="15"/>
  <c r="C471" i="15"/>
  <c r="Q110" i="15"/>
  <c r="D178" i="9"/>
  <c r="I98" i="2"/>
  <c r="I103" i="2"/>
  <c r="I89" i="2"/>
  <c r="I73" i="2"/>
  <c r="P44" i="15"/>
  <c r="K116" i="1"/>
  <c r="L115" i="5"/>
  <c r="D140" i="15"/>
  <c r="P96" i="15"/>
  <c r="D111" i="9"/>
  <c r="I121" i="2"/>
  <c r="I94" i="2"/>
  <c r="I20" i="2"/>
  <c r="H147" i="2"/>
  <c r="I124" i="2"/>
  <c r="I102" i="2"/>
  <c r="I18" i="2"/>
  <c r="I72" i="2"/>
  <c r="I47" i="2"/>
  <c r="I48" i="2"/>
  <c r="I129" i="2"/>
  <c r="I138" i="2"/>
  <c r="L64" i="5"/>
  <c r="O64" i="1"/>
  <c r="K65" i="1"/>
  <c r="I135" i="2"/>
  <c r="I69" i="2"/>
  <c r="I56" i="2"/>
  <c r="I151" i="2"/>
  <c r="I148" i="2"/>
  <c r="I24" i="2"/>
  <c r="I35" i="2"/>
  <c r="K234" i="1"/>
  <c r="L233" i="5"/>
  <c r="H233" i="2"/>
  <c r="M28" i="1"/>
  <c r="I67" i="2"/>
  <c r="I101" i="2"/>
  <c r="I39" i="2"/>
  <c r="I31" i="2"/>
  <c r="C59" i="15"/>
  <c r="G267" i="15"/>
  <c r="C175" i="9"/>
  <c r="D179" i="9"/>
  <c r="K222" i="1"/>
  <c r="H221" i="2"/>
  <c r="L221" i="5"/>
  <c r="K223" i="4"/>
  <c r="H222" i="3"/>
  <c r="K211" i="6"/>
  <c r="H210" i="3"/>
  <c r="H209" i="2"/>
  <c r="K210" i="1"/>
  <c r="L209" i="5"/>
  <c r="K215" i="4"/>
  <c r="K199" i="1"/>
  <c r="L199" i="5" s="1"/>
  <c r="H198" i="2"/>
  <c r="K198" i="4"/>
  <c r="H197" i="3"/>
  <c r="O526" i="15"/>
  <c r="D95" i="8"/>
  <c r="D76" i="9"/>
  <c r="N596" i="15"/>
  <c r="O593" i="15" s="1"/>
  <c r="L492" i="15"/>
  <c r="O529" i="15"/>
  <c r="C66" i="9"/>
  <c r="C177" i="9"/>
  <c r="I214" i="15"/>
  <c r="C98" i="8"/>
  <c r="C53" i="8"/>
  <c r="D336" i="15"/>
  <c r="D67" i="9"/>
  <c r="C23" i="9"/>
  <c r="C473" i="15"/>
  <c r="I471" i="15"/>
  <c r="Q112" i="15"/>
  <c r="Q113" i="15"/>
  <c r="Q7" i="15"/>
  <c r="Q33" i="15" s="1"/>
  <c r="C53" i="9"/>
  <c r="C158" i="9"/>
  <c r="D105" i="8"/>
  <c r="C127" i="15"/>
  <c r="K186" i="6"/>
  <c r="H186" i="3" s="1"/>
  <c r="H185" i="2"/>
  <c r="K187" i="4"/>
  <c r="K109" i="15"/>
  <c r="C141" i="9"/>
  <c r="Q263" i="15"/>
  <c r="Q264" i="15"/>
  <c r="E211" i="15"/>
  <c r="C157" i="9"/>
  <c r="L45" i="15"/>
  <c r="D62" i="9"/>
  <c r="E216" i="15"/>
  <c r="D86" i="9"/>
  <c r="I372" i="15"/>
  <c r="C123" i="15"/>
  <c r="C43" i="9"/>
  <c r="C52" i="9"/>
  <c r="C54" i="9"/>
  <c r="Q5" i="15"/>
  <c r="Q31" i="15" s="1"/>
  <c r="M474" i="15"/>
  <c r="I268" i="15"/>
  <c r="M5" i="15"/>
  <c r="M31" i="15" s="1"/>
  <c r="C125" i="15"/>
  <c r="N43" i="15"/>
  <c r="P81" i="15"/>
  <c r="C76" i="9"/>
  <c r="C474" i="15"/>
  <c r="G478" i="15"/>
  <c r="C121" i="15"/>
  <c r="G471" i="15"/>
  <c r="H232" i="15"/>
  <c r="I225" i="15" s="1"/>
  <c r="C112" i="9"/>
  <c r="G490" i="15"/>
  <c r="O315" i="15"/>
  <c r="K575" i="15"/>
  <c r="E217" i="15"/>
  <c r="C37" i="9"/>
  <c r="G268" i="15"/>
  <c r="I473" i="15"/>
  <c r="C132" i="9"/>
  <c r="I475" i="15"/>
  <c r="C57" i="9"/>
  <c r="E471" i="15"/>
  <c r="O321" i="15"/>
  <c r="I477" i="15"/>
  <c r="C59" i="9"/>
  <c r="Q60" i="15"/>
  <c r="B191" i="15"/>
  <c r="B204" i="15" s="1"/>
  <c r="Q114" i="15"/>
  <c r="Q6" i="15"/>
  <c r="Q32" i="15" s="1"/>
  <c r="P37" i="15"/>
  <c r="E213" i="15"/>
  <c r="D63" i="8"/>
  <c r="C121" i="8"/>
  <c r="C28" i="9"/>
  <c r="C130" i="9"/>
  <c r="G472" i="15"/>
  <c r="C23" i="8"/>
  <c r="C122" i="15"/>
  <c r="Q58" i="15"/>
  <c r="D71" i="9"/>
  <c r="Q3" i="15"/>
  <c r="Q29" i="15" s="1"/>
  <c r="C102" i="9"/>
  <c r="G476" i="15"/>
  <c r="C36" i="9"/>
  <c r="D26" i="8"/>
  <c r="I370" i="15"/>
  <c r="Q9" i="15"/>
  <c r="Q35" i="15" s="1"/>
  <c r="C16" i="9"/>
  <c r="I368" i="15"/>
  <c r="D137" i="8"/>
  <c r="C136" i="9"/>
  <c r="I374" i="15"/>
  <c r="K160" i="15"/>
  <c r="Q111" i="15"/>
  <c r="Q10" i="15"/>
  <c r="Q36" i="15" s="1"/>
  <c r="G477" i="15"/>
  <c r="H85" i="15"/>
  <c r="D128" i="15"/>
  <c r="E120" i="15" s="1"/>
  <c r="C135" i="8"/>
  <c r="C51" i="9"/>
  <c r="D138" i="8"/>
  <c r="E529" i="15"/>
  <c r="C58" i="9"/>
  <c r="J37" i="15"/>
  <c r="Q108" i="15"/>
  <c r="L98" i="15"/>
  <c r="K163" i="15"/>
  <c r="O536" i="15"/>
  <c r="D17" i="9"/>
  <c r="G475" i="15"/>
  <c r="E476" i="15"/>
  <c r="C42" i="9"/>
  <c r="D31" i="8"/>
  <c r="C137" i="8"/>
  <c r="C116" i="8"/>
  <c r="D92" i="9"/>
  <c r="G474" i="15"/>
  <c r="D171" i="9"/>
  <c r="N49" i="15"/>
  <c r="D32" i="8"/>
  <c r="D69" i="9"/>
  <c r="D136" i="8"/>
  <c r="D87" i="9"/>
  <c r="K582" i="15"/>
  <c r="D67" i="8"/>
  <c r="C130" i="8"/>
  <c r="D106" i="8"/>
  <c r="D35" i="8"/>
  <c r="C174" i="9"/>
  <c r="K527" i="15"/>
  <c r="D19" i="9"/>
  <c r="C31" i="9"/>
  <c r="D48" i="9"/>
  <c r="C65" i="9"/>
  <c r="C146" i="9"/>
  <c r="I367" i="15"/>
  <c r="M367" i="15"/>
  <c r="I165" i="15"/>
  <c r="K5" i="15"/>
  <c r="K31" i="15" s="1"/>
  <c r="K576" i="15"/>
  <c r="Q267" i="15"/>
  <c r="K3" i="15"/>
  <c r="K29" i="15" s="1"/>
  <c r="C103" i="8"/>
  <c r="D41" i="8"/>
  <c r="C17" i="8"/>
  <c r="D104" i="8"/>
  <c r="C102" i="8"/>
  <c r="D79" i="8"/>
  <c r="K6" i="15"/>
  <c r="K32" i="15" s="1"/>
  <c r="C68" i="9"/>
  <c r="D176" i="9"/>
  <c r="C176" i="9"/>
  <c r="D70" i="9"/>
  <c r="D100" i="9"/>
  <c r="C95" i="9"/>
  <c r="C85" i="9"/>
  <c r="C115" i="15"/>
  <c r="D158" i="8"/>
  <c r="D30" i="9"/>
  <c r="D122" i="9"/>
  <c r="D81" i="9"/>
  <c r="D172" i="9"/>
  <c r="C172" i="9"/>
  <c r="C178" i="9"/>
  <c r="C123" i="9"/>
  <c r="D84" i="9"/>
  <c r="I163" i="15"/>
  <c r="I58" i="15"/>
  <c r="D99" i="9"/>
  <c r="K420" i="15"/>
  <c r="E267" i="15"/>
  <c r="D40" i="9"/>
  <c r="M373" i="15"/>
  <c r="D126" i="9"/>
  <c r="E215" i="15"/>
  <c r="I371" i="15"/>
  <c r="K4" i="15"/>
  <c r="K30" i="15" s="1"/>
  <c r="P82" i="15"/>
  <c r="P134" i="15" s="1"/>
  <c r="O541" i="15"/>
  <c r="I166" i="15"/>
  <c r="D98" i="9"/>
  <c r="E218" i="15"/>
  <c r="P24" i="15"/>
  <c r="Q21" i="15" s="1"/>
  <c r="D49" i="9"/>
  <c r="D128" i="9"/>
  <c r="D152" i="9"/>
  <c r="C34" i="9"/>
  <c r="D116" i="9"/>
  <c r="D76" i="8"/>
  <c r="D174" i="9"/>
  <c r="D175" i="9"/>
  <c r="C173" i="9"/>
  <c r="O523" i="15"/>
  <c r="O530" i="15"/>
  <c r="O525" i="15"/>
  <c r="O524" i="15"/>
  <c r="E270" i="15"/>
  <c r="C19" i="9"/>
  <c r="C70" i="9"/>
  <c r="D102" i="9"/>
  <c r="O329" i="15"/>
  <c r="K426" i="15"/>
  <c r="L388" i="15"/>
  <c r="M384" i="15" s="1"/>
  <c r="G524" i="15"/>
  <c r="C15" i="9"/>
  <c r="C18" i="9"/>
  <c r="C90" i="9"/>
  <c r="C61" i="8"/>
  <c r="D173" i="9"/>
  <c r="O335" i="15"/>
  <c r="E268" i="15"/>
  <c r="O330" i="15"/>
  <c r="D89" i="9"/>
  <c r="C143" i="8"/>
  <c r="C144" i="9"/>
  <c r="D48" i="15"/>
  <c r="C17" i="9"/>
  <c r="I373" i="15"/>
  <c r="K581" i="15"/>
  <c r="O426" i="15"/>
  <c r="O543" i="15"/>
  <c r="I162" i="15"/>
  <c r="C100" i="9"/>
  <c r="C41" i="9"/>
  <c r="D26" i="9"/>
  <c r="D50" i="9"/>
  <c r="C32" i="8"/>
  <c r="D129" i="9"/>
  <c r="D79" i="9"/>
  <c r="C171" i="9"/>
  <c r="D177" i="9"/>
  <c r="O527" i="15"/>
  <c r="J42" i="15"/>
  <c r="J81" i="15"/>
  <c r="C24" i="9"/>
  <c r="D135" i="8"/>
  <c r="C64" i="9"/>
  <c r="K231" i="15"/>
  <c r="D21" i="9"/>
  <c r="K524" i="15"/>
  <c r="D123" i="9"/>
  <c r="D83" i="9"/>
  <c r="C99" i="9"/>
  <c r="C40" i="9"/>
  <c r="C128" i="9"/>
  <c r="C67" i="9"/>
  <c r="K578" i="15"/>
  <c r="O332" i="15"/>
  <c r="O539" i="15"/>
  <c r="D140" i="8"/>
  <c r="D22" i="8"/>
  <c r="C94" i="9"/>
  <c r="D46" i="9"/>
  <c r="D117" i="9"/>
  <c r="D39" i="9"/>
  <c r="D34" i="9"/>
  <c r="D121" i="9"/>
  <c r="C133" i="8"/>
  <c r="C75" i="9"/>
  <c r="E214" i="15"/>
  <c r="C138" i="8"/>
  <c r="M332" i="15"/>
  <c r="C143" i="9"/>
  <c r="I159" i="15"/>
  <c r="P180" i="15"/>
  <c r="Q172" i="15" s="1"/>
  <c r="K580" i="15"/>
  <c r="O542" i="15"/>
  <c r="D90" i="9"/>
  <c r="O537" i="15"/>
  <c r="C159" i="8"/>
  <c r="D93" i="8"/>
  <c r="D127" i="9"/>
  <c r="D47" i="9"/>
  <c r="D94" i="9"/>
  <c r="H173" i="3"/>
  <c r="K175" i="1"/>
  <c r="L174" i="5"/>
  <c r="H125" i="3"/>
  <c r="K175" i="4"/>
  <c r="H174" i="3"/>
  <c r="K160" i="4"/>
  <c r="K161" i="4" s="1"/>
  <c r="H161" i="3" s="1"/>
  <c r="I162" i="2"/>
  <c r="D166" i="9"/>
  <c r="I166" i="2"/>
  <c r="K160" i="1"/>
  <c r="I165" i="2"/>
  <c r="I169" i="2"/>
  <c r="I160" i="2"/>
  <c r="I167" i="2"/>
  <c r="C170" i="8"/>
  <c r="I170" i="2"/>
  <c r="D83" i="8"/>
  <c r="C15" i="8"/>
  <c r="D94" i="8"/>
  <c r="C109" i="8"/>
  <c r="C124" i="8"/>
  <c r="D142" i="8"/>
  <c r="D19" i="8"/>
  <c r="C134" i="8"/>
  <c r="C94" i="8"/>
  <c r="C111" i="8"/>
  <c r="C99" i="8"/>
  <c r="C115" i="8"/>
  <c r="D28" i="8"/>
  <c r="D159" i="8"/>
  <c r="C52" i="8"/>
  <c r="C77" i="8"/>
  <c r="D78" i="8"/>
  <c r="D73" i="8"/>
  <c r="C75" i="8"/>
  <c r="D98" i="8"/>
  <c r="C68" i="8"/>
  <c r="D64" i="8"/>
  <c r="D89" i="8"/>
  <c r="C86" i="8"/>
  <c r="D39" i="8"/>
  <c r="D82" i="8"/>
  <c r="C158" i="8"/>
  <c r="D80" i="8"/>
  <c r="C90" i="8"/>
  <c r="D147" i="8"/>
  <c r="I149" i="2"/>
  <c r="C147" i="8"/>
  <c r="C153" i="8"/>
  <c r="C100" i="8"/>
  <c r="D60" i="8"/>
  <c r="D150" i="8"/>
  <c r="C50" i="8"/>
  <c r="D36" i="8"/>
  <c r="C33" i="8"/>
  <c r="D149" i="8"/>
  <c r="C88" i="8"/>
  <c r="D65" i="8"/>
  <c r="C131" i="8"/>
  <c r="C95" i="8"/>
  <c r="C21" i="8"/>
  <c r="D90" i="8"/>
  <c r="C65" i="8"/>
  <c r="D118" i="8"/>
  <c r="D33" i="8"/>
  <c r="D107" i="8"/>
  <c r="D59" i="8"/>
  <c r="C45" i="8"/>
  <c r="C28" i="8"/>
  <c r="C82" i="8"/>
  <c r="D25" i="8"/>
  <c r="D56" i="8"/>
  <c r="C169" i="9"/>
  <c r="D165" i="9"/>
  <c r="C166" i="9"/>
  <c r="C168" i="9"/>
  <c r="D161" i="9"/>
  <c r="D168" i="9"/>
  <c r="D170" i="9"/>
  <c r="C167" i="9"/>
  <c r="C165" i="9"/>
  <c r="C163" i="9"/>
  <c r="D169" i="9"/>
  <c r="I163" i="2"/>
  <c r="C164" i="8"/>
  <c r="C161" i="8"/>
  <c r="C165" i="8"/>
  <c r="I159" i="2"/>
  <c r="I168" i="2"/>
  <c r="H52" i="2"/>
  <c r="K53" i="6"/>
  <c r="H52" i="3"/>
  <c r="C107" i="9"/>
  <c r="D109" i="9"/>
  <c r="C109" i="9"/>
  <c r="K79" i="6"/>
  <c r="L139" i="15"/>
  <c r="L100" i="15"/>
  <c r="C140" i="8"/>
  <c r="C141" i="8"/>
  <c r="K124" i="1"/>
  <c r="H123" i="2"/>
  <c r="K77" i="4"/>
  <c r="H76" i="3"/>
  <c r="K41" i="6"/>
  <c r="H40" i="3"/>
  <c r="H148" i="3"/>
  <c r="H148" i="2"/>
  <c r="K149" i="6"/>
  <c r="J99" i="15"/>
  <c r="J138" i="15"/>
  <c r="N39" i="1"/>
  <c r="M39" i="1"/>
  <c r="N63" i="1"/>
  <c r="K40" i="1"/>
  <c r="H40" i="2" s="1"/>
  <c r="E320" i="15"/>
  <c r="E322" i="15"/>
  <c r="E317" i="15"/>
  <c r="E315" i="15"/>
  <c r="E321" i="15"/>
  <c r="E316" i="15"/>
  <c r="F45" i="15"/>
  <c r="F84" i="15"/>
  <c r="O319" i="15"/>
  <c r="O317" i="15"/>
  <c r="D51" i="9"/>
  <c r="D52" i="9"/>
  <c r="C35" i="8"/>
  <c r="C37" i="8"/>
  <c r="C36" i="8"/>
  <c r="I106" i="2"/>
  <c r="D162" i="8"/>
  <c r="D77" i="8"/>
  <c r="C73" i="8"/>
  <c r="D163" i="8"/>
  <c r="C169" i="8"/>
  <c r="D121" i="8"/>
  <c r="N284" i="15"/>
  <c r="O283" i="15" s="1"/>
  <c r="D160" i="8"/>
  <c r="I158" i="2"/>
  <c r="C149" i="9"/>
  <c r="C66" i="8"/>
  <c r="D118" i="9"/>
  <c r="C47" i="8"/>
  <c r="C267" i="15"/>
  <c r="C110" i="9"/>
  <c r="D53" i="8"/>
  <c r="D155" i="9"/>
  <c r="D134" i="9"/>
  <c r="D81" i="8"/>
  <c r="D74" i="8"/>
  <c r="D165" i="8"/>
  <c r="C148" i="8"/>
  <c r="D101" i="9"/>
  <c r="C18" i="8"/>
  <c r="C114" i="9"/>
  <c r="C118" i="9"/>
  <c r="D23" i="8"/>
  <c r="C27" i="9"/>
  <c r="C128" i="8"/>
  <c r="D31" i="9"/>
  <c r="K315" i="15"/>
  <c r="C149" i="8"/>
  <c r="D107" i="9"/>
  <c r="D87" i="8"/>
  <c r="B24" i="15"/>
  <c r="C23" i="15" s="1"/>
  <c r="D62" i="8"/>
  <c r="D25" i="9"/>
  <c r="D72" i="9"/>
  <c r="C125" i="8"/>
  <c r="C157" i="8"/>
  <c r="C126" i="8"/>
  <c r="C152" i="9"/>
  <c r="C160" i="8"/>
  <c r="D142" i="9"/>
  <c r="I120" i="2"/>
  <c r="C136" i="8"/>
  <c r="C150" i="8"/>
  <c r="D38" i="8"/>
  <c r="C45" i="9"/>
  <c r="D97" i="9"/>
  <c r="C26" i="9"/>
  <c r="D162" i="9"/>
  <c r="D29" i="8"/>
  <c r="C132" i="8"/>
  <c r="D126" i="8"/>
  <c r="D145" i="9"/>
  <c r="C138" i="9"/>
  <c r="G489" i="15"/>
  <c r="C106" i="9"/>
  <c r="C140" i="9"/>
  <c r="C83" i="9"/>
  <c r="D108" i="8"/>
  <c r="G10" i="15"/>
  <c r="G36" i="15" s="1"/>
  <c r="D153" i="9"/>
  <c r="D112" i="8"/>
  <c r="C97" i="9"/>
  <c r="I154" i="2"/>
  <c r="O8" i="15"/>
  <c r="O34" i="15" s="1"/>
  <c r="D34" i="8"/>
  <c r="C22" i="9"/>
  <c r="D65" i="9"/>
  <c r="D151" i="8"/>
  <c r="D117" i="8"/>
  <c r="C120" i="9"/>
  <c r="D95" i="9"/>
  <c r="C22" i="8"/>
  <c r="D58" i="8"/>
  <c r="C80" i="8"/>
  <c r="C46" i="9"/>
  <c r="D59" i="9"/>
  <c r="C144" i="8"/>
  <c r="M333" i="15"/>
  <c r="D20" i="8"/>
  <c r="D80" i="9"/>
  <c r="C162" i="9"/>
  <c r="C106" i="8"/>
  <c r="C103" i="9"/>
  <c r="C57" i="8"/>
  <c r="D133" i="8"/>
  <c r="M331" i="15"/>
  <c r="C30" i="9"/>
  <c r="C47" i="9"/>
  <c r="C56" i="9"/>
  <c r="C74" i="9"/>
  <c r="D134" i="8"/>
  <c r="D146" i="8"/>
  <c r="C145" i="9"/>
  <c r="C119" i="9"/>
  <c r="Q269" i="15"/>
  <c r="D154" i="8"/>
  <c r="D138" i="9"/>
  <c r="D97" i="8"/>
  <c r="D113" i="9"/>
  <c r="D103" i="9"/>
  <c r="C93" i="8"/>
  <c r="D86" i="8"/>
  <c r="C126" i="9"/>
  <c r="D85" i="8"/>
  <c r="C70" i="8"/>
  <c r="D14" i="9"/>
  <c r="D20" i="9"/>
  <c r="D29" i="9"/>
  <c r="C63" i="9"/>
  <c r="C69" i="9"/>
  <c r="C108" i="8"/>
  <c r="C163" i="8"/>
  <c r="D124" i="8"/>
  <c r="D169" i="8"/>
  <c r="D114" i="8"/>
  <c r="D160" i="9"/>
  <c r="D163" i="9"/>
  <c r="D102" i="8"/>
  <c r="D88" i="8"/>
  <c r="C89" i="9"/>
  <c r="C96" i="9"/>
  <c r="I79" i="2"/>
  <c r="I42" i="2"/>
  <c r="C24" i="8"/>
  <c r="I153" i="2"/>
  <c r="I164" i="2"/>
  <c r="I88" i="2"/>
  <c r="I146" i="2"/>
  <c r="I76" i="2"/>
  <c r="I90" i="2"/>
  <c r="I53" i="2"/>
  <c r="D112" i="9"/>
  <c r="D51" i="8"/>
  <c r="C51" i="8"/>
  <c r="C151" i="9"/>
  <c r="C148" i="9"/>
  <c r="D151" i="9"/>
  <c r="K149" i="1"/>
  <c r="L148" i="5"/>
  <c r="N138" i="15"/>
  <c r="N99" i="15"/>
  <c r="D45" i="15"/>
  <c r="D84" i="15"/>
  <c r="I265" i="15"/>
  <c r="I269" i="15"/>
  <c r="I270" i="15"/>
  <c r="M75" i="1"/>
  <c r="H75" i="2"/>
  <c r="N75" i="1"/>
  <c r="K76" i="1"/>
  <c r="O75" i="1"/>
  <c r="H126" i="3"/>
  <c r="K127" i="6"/>
  <c r="J49" i="15"/>
  <c r="J88" i="15"/>
  <c r="D30" i="8"/>
  <c r="C29" i="8"/>
  <c r="C30" i="8"/>
  <c r="C31" i="8"/>
  <c r="D27" i="8"/>
  <c r="C27" i="8"/>
  <c r="K28" i="6"/>
  <c r="H27" i="2"/>
  <c r="H27" i="3"/>
  <c r="H139" i="15"/>
  <c r="H100" i="15"/>
  <c r="H137" i="2"/>
  <c r="H137" i="3"/>
  <c r="K138" i="6"/>
  <c r="D15" i="8"/>
  <c r="D14" i="8"/>
  <c r="C33" i="9"/>
  <c r="D33" i="9"/>
  <c r="K64" i="6"/>
  <c r="H63" i="3"/>
  <c r="D133" i="9"/>
  <c r="D24" i="9"/>
  <c r="D55" i="8"/>
  <c r="D131" i="9"/>
  <c r="D52" i="8"/>
  <c r="D32" i="9"/>
  <c r="M266" i="15"/>
  <c r="D139" i="9"/>
  <c r="C87" i="8"/>
  <c r="C29" i="9"/>
  <c r="C122" i="8"/>
  <c r="D130" i="8"/>
  <c r="C69" i="8"/>
  <c r="I29" i="2"/>
  <c r="C83" i="8"/>
  <c r="C108" i="9"/>
  <c r="D43" i="8"/>
  <c r="D119" i="8"/>
  <c r="C79" i="8"/>
  <c r="C88" i="9"/>
  <c r="D127" i="8"/>
  <c r="D74" i="9"/>
  <c r="D150" i="9"/>
  <c r="M328" i="15"/>
  <c r="D124" i="9"/>
  <c r="C87" i="9"/>
  <c r="C63" i="8"/>
  <c r="C25" i="9"/>
  <c r="C71" i="9"/>
  <c r="D122" i="8"/>
  <c r="D168" i="8"/>
  <c r="D131" i="8"/>
  <c r="C161" i="9"/>
  <c r="D164" i="9"/>
  <c r="D88" i="9"/>
  <c r="D93" i="9"/>
  <c r="I65" i="2"/>
  <c r="I37" i="2"/>
  <c r="I75" i="2"/>
  <c r="I41" i="2"/>
  <c r="I125" i="2"/>
  <c r="C84" i="9"/>
  <c r="C114" i="8"/>
  <c r="C64" i="8"/>
  <c r="C73" i="9"/>
  <c r="C78" i="9"/>
  <c r="D61" i="8"/>
  <c r="C150" i="9"/>
  <c r="D143" i="9"/>
  <c r="C121" i="9"/>
  <c r="C91" i="8"/>
  <c r="C80" i="9"/>
  <c r="C127" i="8"/>
  <c r="D109" i="8"/>
  <c r="C168" i="8"/>
  <c r="C170" i="9"/>
  <c r="D111" i="8"/>
  <c r="C93" i="9"/>
  <c r="I266" i="15"/>
  <c r="C42" i="8"/>
  <c r="D114" i="9"/>
  <c r="C20" i="9"/>
  <c r="C14" i="8"/>
  <c r="D119" i="9"/>
  <c r="C78" i="8"/>
  <c r="D144" i="8"/>
  <c r="C92" i="9"/>
  <c r="D105" i="9"/>
  <c r="D57" i="8"/>
  <c r="C154" i="9"/>
  <c r="D38" i="9"/>
  <c r="D75" i="9"/>
  <c r="D149" i="9"/>
  <c r="C124" i="9"/>
  <c r="D157" i="8"/>
  <c r="D96" i="8"/>
  <c r="C116" i="9"/>
  <c r="C85" i="8"/>
  <c r="D22" i="9"/>
  <c r="D161" i="8"/>
  <c r="D167" i="8"/>
  <c r="D99" i="8"/>
  <c r="C156" i="8"/>
  <c r="C39" i="9"/>
  <c r="I126" i="2"/>
  <c r="I91" i="2"/>
  <c r="D16" i="9"/>
  <c r="D23" i="9"/>
  <c r="C50" i="9"/>
  <c r="D96" i="9"/>
  <c r="C59" i="8"/>
  <c r="C129" i="9"/>
  <c r="C131" i="9"/>
  <c r="D78" i="9"/>
  <c r="D113" i="8"/>
  <c r="C25" i="8"/>
  <c r="C56" i="8"/>
  <c r="C133" i="9"/>
  <c r="C44" i="9"/>
  <c r="C146" i="8"/>
  <c r="C127" i="9"/>
  <c r="C81" i="8"/>
  <c r="C77" i="9"/>
  <c r="D66" i="8"/>
  <c r="C67" i="8"/>
  <c r="D18" i="9"/>
  <c r="D27" i="9"/>
  <c r="D64" i="9"/>
  <c r="D68" i="9"/>
  <c r="D110" i="8"/>
  <c r="D167" i="9"/>
  <c r="D125" i="8"/>
  <c r="C167" i="8"/>
  <c r="D155" i="8"/>
  <c r="C120" i="8"/>
  <c r="C155" i="9"/>
  <c r="C156" i="9"/>
  <c r="C164" i="9"/>
  <c r="D164" i="8"/>
  <c r="C104" i="8"/>
  <c r="C97" i="8"/>
  <c r="Q476" i="15"/>
  <c r="I49" i="2"/>
  <c r="D137" i="9"/>
  <c r="I97" i="2"/>
  <c r="I15" i="2"/>
  <c r="C39" i="8"/>
  <c r="C117" i="8"/>
  <c r="D71" i="8"/>
  <c r="E319" i="15"/>
  <c r="I28" i="2"/>
  <c r="D135" i="9"/>
  <c r="H15" i="2"/>
  <c r="H15" i="3"/>
  <c r="K16" i="6"/>
  <c r="L136" i="15"/>
  <c r="L97" i="15"/>
  <c r="P101" i="15"/>
  <c r="P140" i="15"/>
  <c r="C104" i="9"/>
  <c r="D104" i="9"/>
  <c r="L137" i="5"/>
  <c r="K138" i="1"/>
  <c r="C125" i="9"/>
  <c r="D125" i="9"/>
  <c r="C19" i="8"/>
  <c r="C20" i="8"/>
  <c r="D21" i="8"/>
  <c r="H47" i="15"/>
  <c r="H86" i="15"/>
  <c r="N52" i="1"/>
  <c r="O52" i="1"/>
  <c r="K53" i="1"/>
  <c r="K6" i="1"/>
  <c r="L5" i="5"/>
  <c r="K100" i="1"/>
  <c r="M99" i="1"/>
  <c r="O87" i="1"/>
  <c r="M87" i="1"/>
  <c r="N87" i="1"/>
  <c r="K88" i="1"/>
  <c r="H88" i="2" s="1"/>
  <c r="O3" i="15"/>
  <c r="O5" i="15"/>
  <c r="O31" i="15" s="1"/>
  <c r="O4" i="15"/>
  <c r="O30" i="15" s="1"/>
  <c r="O6" i="15"/>
  <c r="O32" i="15" s="1"/>
  <c r="O9" i="15"/>
  <c r="O35" i="15" s="1"/>
  <c r="N37" i="15"/>
  <c r="O7" i="15"/>
  <c r="O33" i="15" s="1"/>
  <c r="H100" i="3"/>
  <c r="H100" i="2"/>
  <c r="K101" i="6"/>
  <c r="P85" i="15"/>
  <c r="P46" i="15"/>
  <c r="C49" i="8"/>
  <c r="D48" i="8"/>
  <c r="C48" i="8"/>
  <c r="C16" i="8"/>
  <c r="D16" i="8"/>
  <c r="D17" i="8"/>
  <c r="L29" i="5"/>
  <c r="K30" i="1"/>
  <c r="O65" i="1"/>
  <c r="M29" i="1"/>
  <c r="K89" i="6"/>
  <c r="H88" i="3"/>
  <c r="B81" i="15"/>
  <c r="B42" i="15"/>
  <c r="C55" i="8"/>
  <c r="C54" i="8"/>
  <c r="L18" i="5"/>
  <c r="K19" i="1"/>
  <c r="K5" i="6"/>
  <c r="H4" i="2"/>
  <c r="H4" i="3"/>
  <c r="N96" i="15"/>
  <c r="N135" i="15"/>
  <c r="K113" i="6"/>
  <c r="H112" i="3"/>
  <c r="H112" i="2"/>
  <c r="C35" i="9"/>
  <c r="D35" i="9"/>
  <c r="D47" i="8"/>
  <c r="C43" i="8"/>
  <c r="C44" i="8"/>
  <c r="D42" i="8"/>
  <c r="C74" i="8"/>
  <c r="D46" i="8"/>
  <c r="D128" i="8"/>
  <c r="C21" i="9"/>
  <c r="O369" i="15"/>
  <c r="I21" i="2"/>
  <c r="D82" i="9"/>
  <c r="D152" i="8"/>
  <c r="C62" i="8"/>
  <c r="D73" i="9"/>
  <c r="D77" i="9"/>
  <c r="C98" i="9"/>
  <c r="C32" i="9"/>
  <c r="D148" i="8"/>
  <c r="C152" i="8"/>
  <c r="C115" i="9"/>
  <c r="D144" i="9"/>
  <c r="D85" i="9"/>
  <c r="C129" i="8"/>
  <c r="C110" i="8"/>
  <c r="Q268" i="15"/>
  <c r="D116" i="8"/>
  <c r="C112" i="8"/>
  <c r="I99" i="2"/>
  <c r="I44" i="2"/>
  <c r="C151" i="8"/>
  <c r="C46" i="8"/>
  <c r="D106" i="9"/>
  <c r="H44" i="15"/>
  <c r="D45" i="8"/>
  <c r="D154" i="9"/>
  <c r="C135" i="9"/>
  <c r="D84" i="8"/>
  <c r="O173" i="15"/>
  <c r="D72" i="8"/>
  <c r="C162" i="8"/>
  <c r="D91" i="9"/>
  <c r="C137" i="9"/>
  <c r="C41" i="8"/>
  <c r="I54" i="2"/>
  <c r="I81" i="2"/>
  <c r="D132" i="9"/>
  <c r="C60" i="8"/>
  <c r="I34" i="2"/>
  <c r="D54" i="8"/>
  <c r="I84" i="2"/>
  <c r="D129" i="8"/>
  <c r="C122" i="9"/>
  <c r="C82" i="9"/>
  <c r="C101" i="9"/>
  <c r="D120" i="8"/>
  <c r="C58" i="8"/>
  <c r="D132" i="8"/>
  <c r="C79" i="9"/>
  <c r="D103" i="8"/>
  <c r="D44" i="8"/>
  <c r="M335" i="15"/>
  <c r="D45" i="9"/>
  <c r="C92" i="8"/>
  <c r="D91" i="8"/>
  <c r="C76" i="8"/>
  <c r="D28" i="9"/>
  <c r="C123" i="8"/>
  <c r="C154" i="8"/>
  <c r="C107" i="8"/>
  <c r="C81" i="9"/>
  <c r="M472" i="15"/>
  <c r="C86" i="9"/>
  <c r="I40" i="2"/>
  <c r="I147" i="2"/>
  <c r="D123" i="8"/>
  <c r="D100" i="8"/>
  <c r="D148" i="9"/>
  <c r="D157" i="9"/>
  <c r="C101" i="8"/>
  <c r="C14" i="9"/>
  <c r="D140" i="9"/>
  <c r="P48" i="15"/>
  <c r="D115" i="8"/>
  <c r="C38" i="8"/>
  <c r="C71" i="8"/>
  <c r="D57" i="9"/>
  <c r="D159" i="9"/>
  <c r="D37" i="8"/>
  <c r="D69" i="8"/>
  <c r="C105" i="9"/>
  <c r="C40" i="8"/>
  <c r="C153" i="9"/>
  <c r="D143" i="8"/>
  <c r="D37" i="9"/>
  <c r="D56" i="9"/>
  <c r="D66" i="9"/>
  <c r="D166" i="8"/>
  <c r="C147" i="9"/>
  <c r="D141" i="8"/>
  <c r="D120" i="9"/>
  <c r="C155" i="8"/>
  <c r="D136" i="9"/>
  <c r="I264" i="15"/>
  <c r="C96" i="8"/>
  <c r="D108" i="9"/>
  <c r="D115" i="9"/>
  <c r="D92" i="8"/>
  <c r="C84" i="8"/>
  <c r="D141" i="9"/>
  <c r="D15" i="9"/>
  <c r="D153" i="8"/>
  <c r="D158" i="9"/>
  <c r="D101" i="8"/>
  <c r="F284" i="15"/>
  <c r="G280" i="15" s="1"/>
  <c r="C38" i="9"/>
  <c r="C118" i="8"/>
  <c r="D18" i="8"/>
  <c r="C34" i="8"/>
  <c r="D50" i="8"/>
  <c r="D70" i="8"/>
  <c r="D43" i="9"/>
  <c r="D53" i="9"/>
  <c r="C159" i="9"/>
  <c r="C160" i="9"/>
  <c r="D130" i="9"/>
  <c r="C72" i="9"/>
  <c r="D49" i="8"/>
  <c r="C113" i="8"/>
  <c r="C117" i="9"/>
  <c r="D24" i="8"/>
  <c r="D40" i="8"/>
  <c r="C142" i="8"/>
  <c r="D36" i="9"/>
  <c r="D44" i="9"/>
  <c r="D54" i="9"/>
  <c r="D63" i="9"/>
  <c r="C166" i="8"/>
  <c r="K320" i="15"/>
  <c r="D147" i="9"/>
  <c r="C139" i="8"/>
  <c r="D156" i="8"/>
  <c r="C139" i="9"/>
  <c r="I267" i="15"/>
  <c r="C89" i="8"/>
  <c r="G367" i="15"/>
  <c r="D75" i="8"/>
  <c r="C142" i="9"/>
  <c r="C72" i="8"/>
  <c r="D68" i="8"/>
  <c r="C58" i="15"/>
  <c r="K577" i="15"/>
  <c r="Q270" i="15"/>
  <c r="C387" i="15"/>
  <c r="K8" i="15"/>
  <c r="K34" i="15" s="1"/>
  <c r="G382" i="15"/>
  <c r="C105" i="8"/>
  <c r="O538" i="15"/>
  <c r="I100" i="2"/>
  <c r="I87" i="2"/>
  <c r="I26" i="2"/>
  <c r="I161" i="2"/>
  <c r="C49" i="9"/>
  <c r="I93" i="2"/>
  <c r="D42" i="9"/>
  <c r="I92" i="2"/>
  <c r="I45" i="2"/>
  <c r="I133" i="2"/>
  <c r="I112" i="2"/>
  <c r="I57" i="2"/>
  <c r="Q333" i="15"/>
  <c r="Q329" i="15"/>
  <c r="Q334" i="15"/>
  <c r="Q331" i="15"/>
  <c r="Q328" i="15"/>
  <c r="Q332" i="15"/>
  <c r="Q335" i="15"/>
  <c r="E127" i="15"/>
  <c r="E123" i="15"/>
  <c r="E124" i="15"/>
  <c r="E332" i="15"/>
  <c r="E335" i="15"/>
  <c r="E334" i="15"/>
  <c r="E330" i="15"/>
  <c r="E331" i="15"/>
  <c r="E328" i="15"/>
  <c r="E333" i="15"/>
  <c r="C19" i="15"/>
  <c r="M387" i="15"/>
  <c r="M380" i="15"/>
  <c r="M385" i="15"/>
  <c r="M383" i="15"/>
  <c r="M381" i="15"/>
  <c r="I230" i="15"/>
  <c r="I229" i="15"/>
  <c r="I226" i="15"/>
  <c r="I224" i="15"/>
  <c r="I228" i="15"/>
  <c r="G578" i="15"/>
  <c r="G580" i="15"/>
  <c r="G575" i="15"/>
  <c r="G581" i="15"/>
  <c r="G577" i="15"/>
  <c r="G579" i="15"/>
  <c r="L544" i="15"/>
  <c r="M536" i="15" s="1"/>
  <c r="P232" i="15"/>
  <c r="Q228" i="15" s="1"/>
  <c r="H24" i="15"/>
  <c r="I19" i="15" s="1"/>
  <c r="P544" i="15"/>
  <c r="Q538" i="15" s="1"/>
  <c r="E160" i="15"/>
  <c r="E161" i="15"/>
  <c r="E165" i="15"/>
  <c r="E159" i="15"/>
  <c r="E162" i="15"/>
  <c r="C422" i="15"/>
  <c r="C423" i="15"/>
  <c r="C419" i="15"/>
  <c r="C420" i="15"/>
  <c r="C425" i="15"/>
  <c r="C426" i="15"/>
  <c r="C421" i="15"/>
  <c r="F596" i="15"/>
  <c r="G589" i="15" s="1"/>
  <c r="I5" i="15"/>
  <c r="I31" i="15" s="1"/>
  <c r="I10" i="15"/>
  <c r="I36" i="15" s="1"/>
  <c r="I7" i="15"/>
  <c r="I33" i="15" s="1"/>
  <c r="H37" i="15"/>
  <c r="I4" i="15"/>
  <c r="I30" i="15" s="1"/>
  <c r="I9" i="15"/>
  <c r="I35" i="15" s="1"/>
  <c r="I3" i="15"/>
  <c r="I8" i="15"/>
  <c r="I34" i="15" s="1"/>
  <c r="M217" i="15"/>
  <c r="M215" i="15"/>
  <c r="M211" i="15"/>
  <c r="M212" i="15"/>
  <c r="M214" i="15"/>
  <c r="M218" i="15"/>
  <c r="M216" i="15"/>
  <c r="J84" i="15"/>
  <c r="J45" i="15"/>
  <c r="H43" i="15"/>
  <c r="H82" i="15"/>
  <c r="D180" i="15"/>
  <c r="E172" i="15" s="1"/>
  <c r="M58" i="15"/>
  <c r="M55" i="15"/>
  <c r="M57" i="15"/>
  <c r="M61" i="15"/>
  <c r="M62" i="15"/>
  <c r="M60" i="15"/>
  <c r="B136" i="15"/>
  <c r="B97" i="15"/>
  <c r="N133" i="15"/>
  <c r="N89" i="15"/>
  <c r="O85" i="15" s="1"/>
  <c r="N94" i="15"/>
  <c r="I422" i="15"/>
  <c r="I425" i="15"/>
  <c r="I420" i="15"/>
  <c r="I419" i="15"/>
  <c r="I421" i="15"/>
  <c r="I424" i="15"/>
  <c r="I426" i="15"/>
  <c r="C270" i="15"/>
  <c r="C268" i="15"/>
  <c r="C269" i="15"/>
  <c r="C264" i="15"/>
  <c r="C265" i="15"/>
  <c r="P187" i="15"/>
  <c r="P148" i="15"/>
  <c r="F440" i="15"/>
  <c r="L128" i="15"/>
  <c r="M124" i="15" s="1"/>
  <c r="P128" i="15"/>
  <c r="F88" i="15"/>
  <c r="F49" i="15"/>
  <c r="C384" i="15"/>
  <c r="C386" i="15"/>
  <c r="C385" i="15"/>
  <c r="C382" i="15"/>
  <c r="C380" i="15"/>
  <c r="C383" i="15"/>
  <c r="C381" i="15"/>
  <c r="O268" i="15"/>
  <c r="O266" i="15"/>
  <c r="O263" i="15"/>
  <c r="O264" i="15"/>
  <c r="O265" i="15"/>
  <c r="P86" i="15"/>
  <c r="P47" i="15"/>
  <c r="L24" i="15"/>
  <c r="M16" i="15" s="1"/>
  <c r="C578" i="15"/>
  <c r="C581" i="15"/>
  <c r="C582" i="15"/>
  <c r="C580" i="15"/>
  <c r="C576" i="15"/>
  <c r="Q316" i="15"/>
  <c r="Q318" i="15"/>
  <c r="Q315" i="15"/>
  <c r="Q320" i="15"/>
  <c r="Q321" i="15"/>
  <c r="Q317" i="15"/>
  <c r="Q322" i="15"/>
  <c r="Q319" i="15"/>
  <c r="F44" i="15"/>
  <c r="F83" i="15"/>
  <c r="B180" i="15"/>
  <c r="C172" i="15" s="1"/>
  <c r="K58" i="15"/>
  <c r="K57" i="15"/>
  <c r="K60" i="15"/>
  <c r="K61" i="15"/>
  <c r="K56" i="15"/>
  <c r="K62" i="15"/>
  <c r="K55" i="15"/>
  <c r="C472" i="15"/>
  <c r="C475" i="15"/>
  <c r="C478" i="15"/>
  <c r="C476" i="15"/>
  <c r="Q59" i="15"/>
  <c r="Q61" i="15"/>
  <c r="Q57" i="15"/>
  <c r="Q62" i="15"/>
  <c r="L284" i="15"/>
  <c r="M283" i="15" s="1"/>
  <c r="M575" i="15"/>
  <c r="M580" i="15"/>
  <c r="M581" i="15"/>
  <c r="M582" i="15"/>
  <c r="M576" i="15"/>
  <c r="M579" i="15"/>
  <c r="M577" i="15"/>
  <c r="M578" i="15"/>
  <c r="C6" i="15"/>
  <c r="C32" i="15" s="1"/>
  <c r="C4" i="15"/>
  <c r="C30" i="15" s="1"/>
  <c r="C3" i="15"/>
  <c r="B37" i="15"/>
  <c r="B89" i="15" s="1"/>
  <c r="C84" i="15" s="1"/>
  <c r="C8" i="15"/>
  <c r="C34" i="15" s="1"/>
  <c r="C9" i="15"/>
  <c r="C35" i="15" s="1"/>
  <c r="G486" i="15"/>
  <c r="G487" i="15"/>
  <c r="G491" i="15"/>
  <c r="G485" i="15"/>
  <c r="K108" i="15"/>
  <c r="K111" i="15"/>
  <c r="K110" i="15"/>
  <c r="K112" i="15"/>
  <c r="K113" i="15"/>
  <c r="F544" i="15"/>
  <c r="G537" i="15" s="1"/>
  <c r="K526" i="15"/>
  <c r="K528" i="15"/>
  <c r="K530" i="15"/>
  <c r="K525" i="15"/>
  <c r="D81" i="15"/>
  <c r="D42" i="15"/>
  <c r="M422" i="15"/>
  <c r="M420" i="15"/>
  <c r="M425" i="15"/>
  <c r="M426" i="15"/>
  <c r="M421" i="15"/>
  <c r="F81" i="15"/>
  <c r="F42" i="15"/>
  <c r="C211" i="15"/>
  <c r="C214" i="15"/>
  <c r="C218" i="15"/>
  <c r="C216" i="15"/>
  <c r="C212" i="15"/>
  <c r="C213" i="15"/>
  <c r="C217" i="15"/>
  <c r="I60" i="15"/>
  <c r="I59" i="15"/>
  <c r="I56" i="15"/>
  <c r="H140" i="15"/>
  <c r="H101" i="15"/>
  <c r="D596" i="15"/>
  <c r="E592" i="15" s="1"/>
  <c r="E164" i="15"/>
  <c r="Q174" i="15"/>
  <c r="G576" i="15"/>
  <c r="P492" i="15"/>
  <c r="Q489" i="15" s="1"/>
  <c r="Q525" i="15"/>
  <c r="G425" i="15"/>
  <c r="G529" i="15"/>
  <c r="I528" i="15"/>
  <c r="C577" i="15"/>
  <c r="O590" i="15"/>
  <c r="M111" i="15"/>
  <c r="O57" i="15"/>
  <c r="I111" i="15"/>
  <c r="G582" i="15"/>
  <c r="C322" i="15"/>
  <c r="O267" i="15"/>
  <c r="P388" i="15"/>
  <c r="Q380" i="15" s="1"/>
  <c r="O216" i="15"/>
  <c r="O217" i="15"/>
  <c r="O218" i="15"/>
  <c r="O214" i="15"/>
  <c r="O215" i="15"/>
  <c r="O213" i="15"/>
  <c r="O211" i="15"/>
  <c r="K73" i="15"/>
  <c r="K68" i="15"/>
  <c r="K71" i="15"/>
  <c r="K69" i="15"/>
  <c r="K72" i="15"/>
  <c r="K70" i="15"/>
  <c r="K75" i="15"/>
  <c r="Q582" i="15"/>
  <c r="Q579" i="15"/>
  <c r="Q577" i="15"/>
  <c r="Q578" i="15"/>
  <c r="Q580" i="15"/>
  <c r="Q581" i="15"/>
  <c r="Q576" i="15"/>
  <c r="N388" i="15"/>
  <c r="O382" i="15" s="1"/>
  <c r="L150" i="15"/>
  <c r="L189" i="15"/>
  <c r="K477" i="15"/>
  <c r="K476" i="15"/>
  <c r="K473" i="15"/>
  <c r="K472" i="15"/>
  <c r="K471" i="15"/>
  <c r="K478" i="15"/>
  <c r="B284" i="15"/>
  <c r="C276" i="15" s="1"/>
  <c r="H388" i="15"/>
  <c r="I380" i="15" s="1"/>
  <c r="G112" i="15"/>
  <c r="G110" i="15"/>
  <c r="G108" i="15"/>
  <c r="G111" i="15"/>
  <c r="G109" i="15"/>
  <c r="G114" i="15"/>
  <c r="D85" i="15"/>
  <c r="D46" i="15"/>
  <c r="K590" i="15"/>
  <c r="K591" i="15"/>
  <c r="K588" i="15"/>
  <c r="K594" i="15"/>
  <c r="K589" i="15"/>
  <c r="K372" i="15"/>
  <c r="K374" i="15"/>
  <c r="K370" i="15"/>
  <c r="K369" i="15"/>
  <c r="K371" i="15"/>
  <c r="L440" i="15"/>
  <c r="M436" i="15" s="1"/>
  <c r="J95" i="15"/>
  <c r="J134" i="15"/>
  <c r="Q164" i="15"/>
  <c r="Q160" i="15"/>
  <c r="Q159" i="15"/>
  <c r="Q162" i="15"/>
  <c r="O60" i="15"/>
  <c r="O59" i="15"/>
  <c r="O56" i="15"/>
  <c r="O58" i="15"/>
  <c r="O55" i="15"/>
  <c r="O62" i="15"/>
  <c r="H284" i="15"/>
  <c r="I278" i="15" s="1"/>
  <c r="B492" i="15"/>
  <c r="C484" i="15" s="1"/>
  <c r="F128" i="15"/>
  <c r="G126" i="15" s="1"/>
  <c r="M110" i="15"/>
  <c r="M113" i="15"/>
  <c r="M114" i="15"/>
  <c r="M108" i="15"/>
  <c r="M112" i="15"/>
  <c r="M107" i="15"/>
  <c r="Q420" i="15"/>
  <c r="Q426" i="15"/>
  <c r="Q422" i="15"/>
  <c r="Q424" i="15"/>
  <c r="Q419" i="15"/>
  <c r="Q423" i="15"/>
  <c r="Q425" i="15"/>
  <c r="G266" i="15"/>
  <c r="G264" i="15"/>
  <c r="G270" i="15"/>
  <c r="G269" i="15"/>
  <c r="N137" i="15"/>
  <c r="N98" i="15"/>
  <c r="I582" i="15"/>
  <c r="I575" i="15"/>
  <c r="I579" i="15"/>
  <c r="I576" i="15"/>
  <c r="I577" i="15"/>
  <c r="I581" i="15"/>
  <c r="I578" i="15"/>
  <c r="Q475" i="15"/>
  <c r="Q473" i="15"/>
  <c r="Q477" i="15"/>
  <c r="Q471" i="15"/>
  <c r="Q472" i="15"/>
  <c r="Q478" i="15"/>
  <c r="C369" i="15"/>
  <c r="C368" i="15"/>
  <c r="C367" i="15"/>
  <c r="C372" i="15"/>
  <c r="C371" i="15"/>
  <c r="C373" i="15"/>
  <c r="E373" i="15"/>
  <c r="E374" i="15"/>
  <c r="E367" i="15"/>
  <c r="E372" i="15"/>
  <c r="E369" i="15"/>
  <c r="E368" i="15"/>
  <c r="E371" i="15"/>
  <c r="I217" i="15"/>
  <c r="I211" i="15"/>
  <c r="I215" i="15"/>
  <c r="I213" i="15"/>
  <c r="I216" i="15"/>
  <c r="C164" i="15"/>
  <c r="C162" i="15"/>
  <c r="C166" i="15"/>
  <c r="C161" i="15"/>
  <c r="C165" i="15"/>
  <c r="C159" i="15"/>
  <c r="C163" i="15"/>
  <c r="I113" i="15"/>
  <c r="I109" i="15"/>
  <c r="I110" i="15"/>
  <c r="I112" i="15"/>
  <c r="I107" i="15"/>
  <c r="I108" i="15"/>
  <c r="M267" i="15"/>
  <c r="M265" i="15"/>
  <c r="M268" i="15"/>
  <c r="M263" i="15"/>
  <c r="M269" i="15"/>
  <c r="M264" i="15"/>
  <c r="B88" i="15"/>
  <c r="B49" i="15"/>
  <c r="D139" i="15"/>
  <c r="D100" i="15"/>
  <c r="B44" i="15"/>
  <c r="B83" i="15"/>
  <c r="O331" i="15"/>
  <c r="O333" i="15"/>
  <c r="J128" i="15"/>
  <c r="K120" i="15" s="1"/>
  <c r="D186" i="15"/>
  <c r="D147" i="15"/>
  <c r="D24" i="15"/>
  <c r="E16" i="15" s="1"/>
  <c r="L140" i="15"/>
  <c r="L101" i="15"/>
  <c r="F24" i="15"/>
  <c r="G23" i="15" s="1"/>
  <c r="Q435" i="15"/>
  <c r="Q439" i="15"/>
  <c r="Q432" i="15"/>
  <c r="Q437" i="15"/>
  <c r="Q436" i="15"/>
  <c r="Q433" i="15"/>
  <c r="M213" i="15"/>
  <c r="K474" i="15"/>
  <c r="I479" i="15"/>
  <c r="N24" i="15"/>
  <c r="O20" i="15" s="1"/>
  <c r="K592" i="15"/>
  <c r="Q166" i="15"/>
  <c r="O270" i="15"/>
  <c r="C579" i="15"/>
  <c r="K226" i="15"/>
  <c r="C160" i="15"/>
  <c r="O179" i="15"/>
  <c r="M591" i="15"/>
  <c r="I231" i="15"/>
  <c r="G484" i="15"/>
  <c r="M330" i="15"/>
  <c r="K523" i="15"/>
  <c r="G384" i="15"/>
  <c r="N492" i="15"/>
  <c r="O490" i="15" s="1"/>
  <c r="I55" i="15"/>
  <c r="I62" i="15"/>
  <c r="J180" i="15"/>
  <c r="K177" i="15" s="1"/>
  <c r="J284" i="15"/>
  <c r="K283" i="15" s="1"/>
  <c r="C230" i="15"/>
  <c r="C226" i="15"/>
  <c r="C231" i="15"/>
  <c r="C227" i="15"/>
  <c r="C229" i="15"/>
  <c r="M163" i="15"/>
  <c r="M165" i="15"/>
  <c r="M164" i="15"/>
  <c r="M161" i="15"/>
  <c r="M159" i="15"/>
  <c r="F139" i="15"/>
  <c r="F100" i="15"/>
  <c r="E420" i="15"/>
  <c r="E421" i="15"/>
  <c r="E422" i="15"/>
  <c r="E424" i="15"/>
  <c r="E419" i="15"/>
  <c r="E426" i="15"/>
  <c r="E581" i="15"/>
  <c r="E578" i="15"/>
  <c r="E575" i="15"/>
  <c r="E576" i="15"/>
  <c r="E577" i="15"/>
  <c r="E582" i="15"/>
  <c r="E580" i="15"/>
  <c r="P284" i="15"/>
  <c r="Q282" i="15" s="1"/>
  <c r="G423" i="15"/>
  <c r="G419" i="15"/>
  <c r="G422" i="15"/>
  <c r="G426" i="15"/>
  <c r="G424" i="15"/>
  <c r="N128" i="15"/>
  <c r="O126" i="15" s="1"/>
  <c r="C60" i="15"/>
  <c r="C62" i="15"/>
  <c r="C57" i="15"/>
  <c r="C61" i="15"/>
  <c r="O576" i="15"/>
  <c r="O582" i="15"/>
  <c r="O581" i="15"/>
  <c r="O575" i="15"/>
  <c r="O579" i="15"/>
  <c r="O580" i="15"/>
  <c r="M486" i="15"/>
  <c r="M491" i="15"/>
  <c r="M489" i="15"/>
  <c r="M490" i="15"/>
  <c r="H492" i="15"/>
  <c r="I491" i="15" s="1"/>
  <c r="H180" i="15"/>
  <c r="O419" i="15"/>
  <c r="O424" i="15"/>
  <c r="O423" i="15"/>
  <c r="O422" i="15"/>
  <c r="O421" i="15"/>
  <c r="N50" i="15"/>
  <c r="O46" i="15" s="1"/>
  <c r="H440" i="15"/>
  <c r="G527" i="15"/>
  <c r="G526" i="15"/>
  <c r="G530" i="15"/>
  <c r="G528" i="15"/>
  <c r="G525" i="15"/>
  <c r="H137" i="15"/>
  <c r="H98" i="15"/>
  <c r="L81" i="15"/>
  <c r="L42" i="15"/>
  <c r="O589" i="15"/>
  <c r="O595" i="15"/>
  <c r="O592" i="15"/>
  <c r="O594" i="15"/>
  <c r="O588" i="15"/>
  <c r="M29" i="15"/>
  <c r="B134" i="15"/>
  <c r="B95" i="15"/>
  <c r="P100" i="15"/>
  <c r="P139" i="15"/>
  <c r="B596" i="15"/>
  <c r="C588" i="15" s="1"/>
  <c r="B47" i="15"/>
  <c r="B86" i="15"/>
  <c r="G387" i="15"/>
  <c r="G386" i="15"/>
  <c r="G381" i="15"/>
  <c r="G380" i="15"/>
  <c r="G383" i="15"/>
  <c r="B544" i="15"/>
  <c r="M588" i="15"/>
  <c r="M593" i="15"/>
  <c r="M595" i="15"/>
  <c r="M590" i="15"/>
  <c r="M594" i="15"/>
  <c r="M589" i="15"/>
  <c r="M592" i="15"/>
  <c r="E265" i="15"/>
  <c r="E263" i="15"/>
  <c r="E266" i="15"/>
  <c r="K211" i="15"/>
  <c r="K212" i="15"/>
  <c r="K215" i="15"/>
  <c r="K214" i="15"/>
  <c r="K216" i="15"/>
  <c r="K213" i="15"/>
  <c r="K218" i="15"/>
  <c r="K217" i="15"/>
  <c r="D492" i="15"/>
  <c r="E487" i="15" s="1"/>
  <c r="B76" i="15"/>
  <c r="C71" i="15" s="1"/>
  <c r="P76" i="15"/>
  <c r="Q71" i="15" s="1"/>
  <c r="D153" i="15"/>
  <c r="D192" i="15"/>
  <c r="N232" i="15"/>
  <c r="O225" i="15" s="1"/>
  <c r="G57" i="15"/>
  <c r="G59" i="15"/>
  <c r="G55" i="15"/>
  <c r="G62" i="15"/>
  <c r="G58" i="15"/>
  <c r="G56" i="15"/>
  <c r="G61" i="15"/>
  <c r="M318" i="15"/>
  <c r="M320" i="15"/>
  <c r="M319" i="15"/>
  <c r="M315" i="15"/>
  <c r="M317" i="15"/>
  <c r="M316" i="15"/>
  <c r="M321" i="15"/>
  <c r="F180" i="15"/>
  <c r="G174" i="15" s="1"/>
  <c r="J544" i="15"/>
  <c r="K542" i="15" s="1"/>
  <c r="E4" i="15"/>
  <c r="E30" i="15" s="1"/>
  <c r="E10" i="15"/>
  <c r="E36" i="15" s="1"/>
  <c r="E9" i="15"/>
  <c r="E35" i="15" s="1"/>
  <c r="D37" i="15"/>
  <c r="E6" i="15"/>
  <c r="E32" i="15" s="1"/>
  <c r="E3" i="15"/>
  <c r="P596" i="15"/>
  <c r="O371" i="15"/>
  <c r="O370" i="15"/>
  <c r="O374" i="15"/>
  <c r="O367" i="15"/>
  <c r="O372" i="15"/>
  <c r="O368" i="15"/>
  <c r="G4" i="15"/>
  <c r="G30" i="15" s="1"/>
  <c r="G5" i="15"/>
  <c r="G31" i="15" s="1"/>
  <c r="G7" i="15"/>
  <c r="G33" i="15" s="1"/>
  <c r="G8" i="15"/>
  <c r="G34" i="15" s="1"/>
  <c r="G9" i="15"/>
  <c r="G35" i="15" s="1"/>
  <c r="F37" i="15"/>
  <c r="G6" i="15"/>
  <c r="G32" i="15" s="1"/>
  <c r="K316" i="15"/>
  <c r="K317" i="15"/>
  <c r="K321" i="15"/>
  <c r="K319" i="15"/>
  <c r="K322" i="15"/>
  <c r="L83" i="15"/>
  <c r="L44" i="15"/>
  <c r="H76" i="15"/>
  <c r="I68" i="15" s="1"/>
  <c r="J440" i="15"/>
  <c r="K439" i="15" s="1"/>
  <c r="D544" i="15"/>
  <c r="E542" i="15" s="1"/>
  <c r="C225" i="15"/>
  <c r="M386" i="15"/>
  <c r="C224" i="15"/>
  <c r="G107" i="15"/>
  <c r="F336" i="15"/>
  <c r="K595" i="15"/>
  <c r="C263" i="15"/>
  <c r="M484" i="15"/>
  <c r="H596" i="15"/>
  <c r="I591" i="15" s="1"/>
  <c r="E329" i="15"/>
  <c r="Q165" i="15"/>
  <c r="G265" i="15"/>
  <c r="H128" i="15"/>
  <c r="I127" i="15" s="1"/>
  <c r="M162" i="15"/>
  <c r="E163" i="15"/>
  <c r="D284" i="15"/>
  <c r="E277" i="15" s="1"/>
  <c r="O591" i="15"/>
  <c r="I212" i="15"/>
  <c r="M488" i="15"/>
  <c r="K368" i="15"/>
  <c r="O328" i="15"/>
  <c r="K107" i="15"/>
  <c r="M334" i="15"/>
  <c r="N76" i="15"/>
  <c r="O70" i="15" s="1"/>
  <c r="E370" i="15"/>
  <c r="K593" i="15"/>
  <c r="Q434" i="15"/>
  <c r="M485" i="15"/>
  <c r="D388" i="15"/>
  <c r="E381" i="15" s="1"/>
  <c r="J492" i="15"/>
  <c r="K484" i="15" s="1"/>
  <c r="L232" i="15"/>
  <c r="M224" i="15" s="1"/>
  <c r="G213" i="15"/>
  <c r="G211" i="15"/>
  <c r="G217" i="15"/>
  <c r="G215" i="15"/>
  <c r="G214" i="15"/>
  <c r="G216" i="15"/>
  <c r="G212" i="15"/>
  <c r="H336" i="15"/>
  <c r="I333" i="15" s="1"/>
  <c r="D76" i="15"/>
  <c r="E74" i="15" s="1"/>
  <c r="H544" i="15"/>
  <c r="O162" i="15"/>
  <c r="O165" i="15"/>
  <c r="O161" i="15"/>
  <c r="O164" i="15"/>
  <c r="O159" i="15"/>
  <c r="O160" i="15"/>
  <c r="J388" i="15"/>
  <c r="K380" i="15" s="1"/>
  <c r="O476" i="15"/>
  <c r="O473" i="15"/>
  <c r="O472" i="15"/>
  <c r="O471" i="15"/>
  <c r="O478" i="15"/>
  <c r="O474" i="15"/>
  <c r="O475" i="15"/>
  <c r="O110" i="15"/>
  <c r="O108" i="15"/>
  <c r="O107" i="15"/>
  <c r="O109" i="15"/>
  <c r="O112" i="15"/>
  <c r="O114" i="15"/>
  <c r="Q527" i="15"/>
  <c r="Q523" i="15"/>
  <c r="Q526" i="15"/>
  <c r="Q530" i="15"/>
  <c r="Q528" i="15"/>
  <c r="Q529" i="15"/>
  <c r="H96" i="15"/>
  <c r="H135" i="15"/>
  <c r="J336" i="15"/>
  <c r="K331" i="15" s="1"/>
  <c r="I526" i="15"/>
  <c r="I523" i="15"/>
  <c r="I525" i="15"/>
  <c r="I527" i="15"/>
  <c r="I524" i="15"/>
  <c r="I529" i="15"/>
  <c r="B440" i="15"/>
  <c r="C437" i="15" s="1"/>
  <c r="J24" i="15"/>
  <c r="C316" i="15"/>
  <c r="C319" i="15"/>
  <c r="C320" i="15"/>
  <c r="C321" i="15"/>
  <c r="C318" i="15"/>
  <c r="C315" i="15"/>
  <c r="N440" i="15"/>
  <c r="L190" i="15"/>
  <c r="L151" i="15"/>
  <c r="B336" i="15"/>
  <c r="C330" i="15" s="1"/>
  <c r="L134" i="15"/>
  <c r="L95" i="15"/>
  <c r="F82" i="15"/>
  <c r="F43" i="15"/>
  <c r="J137" i="15"/>
  <c r="J98" i="15"/>
  <c r="N186" i="15"/>
  <c r="N147" i="15"/>
  <c r="J44" i="15"/>
  <c r="J83" i="15"/>
  <c r="G322" i="15"/>
  <c r="G315" i="15"/>
  <c r="G321" i="15"/>
  <c r="G320" i="15"/>
  <c r="G317" i="15"/>
  <c r="G318" i="15"/>
  <c r="G316" i="15"/>
  <c r="D440" i="15"/>
  <c r="E438" i="15" s="1"/>
  <c r="Q369" i="15"/>
  <c r="Q368" i="15"/>
  <c r="Q370" i="15"/>
  <c r="Q367" i="15"/>
  <c r="Q372" i="15"/>
  <c r="Q373" i="15"/>
  <c r="Q374" i="15"/>
  <c r="M525" i="15"/>
  <c r="M523" i="15"/>
  <c r="M526" i="15"/>
  <c r="M529" i="15"/>
  <c r="M527" i="15"/>
  <c r="M524" i="15"/>
  <c r="M530" i="15"/>
  <c r="Q218" i="15"/>
  <c r="Q211" i="15"/>
  <c r="Q216" i="15"/>
  <c r="Q212" i="15"/>
  <c r="Q213" i="15"/>
  <c r="Q214" i="15"/>
  <c r="Q217" i="15"/>
  <c r="H42" i="15"/>
  <c r="H81" i="15"/>
  <c r="E112" i="15"/>
  <c r="E110" i="15"/>
  <c r="E114" i="15"/>
  <c r="E109" i="15"/>
  <c r="E108" i="15"/>
  <c r="E107" i="15"/>
  <c r="E111" i="15"/>
  <c r="B85" i="15"/>
  <c r="B46" i="15"/>
  <c r="N101" i="15"/>
  <c r="N140" i="15"/>
  <c r="K230" i="15"/>
  <c r="K228" i="15"/>
  <c r="K227" i="15"/>
  <c r="K224" i="15"/>
  <c r="C525" i="15"/>
  <c r="C523" i="15"/>
  <c r="C529" i="15"/>
  <c r="C530" i="15"/>
  <c r="C524" i="15"/>
  <c r="C527" i="15"/>
  <c r="C528" i="15"/>
  <c r="N139" i="15"/>
  <c r="N100" i="15"/>
  <c r="I318" i="15"/>
  <c r="I321" i="15"/>
  <c r="I316" i="15"/>
  <c r="I315" i="15"/>
  <c r="I317" i="15"/>
  <c r="I322" i="15"/>
  <c r="O174" i="15"/>
  <c r="O172" i="15"/>
  <c r="O177" i="15"/>
  <c r="O178" i="15"/>
  <c r="K263" i="15"/>
  <c r="K265" i="15"/>
  <c r="K266" i="15"/>
  <c r="K264" i="15"/>
  <c r="K268" i="15"/>
  <c r="K269" i="15"/>
  <c r="K267" i="15"/>
  <c r="P133" i="15"/>
  <c r="P94" i="15"/>
  <c r="G369" i="15"/>
  <c r="G372" i="15"/>
  <c r="G374" i="15"/>
  <c r="G368" i="15"/>
  <c r="G370" i="15"/>
  <c r="D83" i="15"/>
  <c r="D44" i="15"/>
  <c r="E56" i="15"/>
  <c r="E57" i="15"/>
  <c r="E59" i="15"/>
  <c r="E55" i="15"/>
  <c r="E62" i="15"/>
  <c r="E60" i="15"/>
  <c r="E58" i="15"/>
  <c r="F137" i="15"/>
  <c r="F98" i="15"/>
  <c r="F76" i="15"/>
  <c r="G73" i="15" s="1"/>
  <c r="L76" i="15"/>
  <c r="M69" i="15" s="1"/>
  <c r="E524" i="15"/>
  <c r="E526" i="15"/>
  <c r="E523" i="15"/>
  <c r="E530" i="15"/>
  <c r="E527" i="15"/>
  <c r="E525" i="15"/>
  <c r="G166" i="15"/>
  <c r="G165" i="15"/>
  <c r="G164" i="15"/>
  <c r="G163" i="15"/>
  <c r="G162" i="15"/>
  <c r="G160" i="15"/>
  <c r="G159" i="15"/>
  <c r="J139" i="15"/>
  <c r="J100" i="15"/>
  <c r="H84" i="15"/>
  <c r="H45" i="15"/>
  <c r="N188" i="15"/>
  <c r="N149" i="15"/>
  <c r="F151" i="15"/>
  <c r="F190" i="15"/>
  <c r="D47" i="15"/>
  <c r="D86" i="15"/>
  <c r="B243" i="15"/>
  <c r="G29" i="15"/>
  <c r="L180" i="15"/>
  <c r="M179" i="15" s="1"/>
  <c r="P45" i="15"/>
  <c r="P84" i="15"/>
  <c r="M6" i="15"/>
  <c r="M32" i="15" s="1"/>
  <c r="M4" i="15"/>
  <c r="M30" i="15" s="1"/>
  <c r="M7" i="15"/>
  <c r="M33" i="15" s="1"/>
  <c r="M8" i="15"/>
  <c r="M34" i="15" s="1"/>
  <c r="M9" i="15"/>
  <c r="M35" i="15" s="1"/>
  <c r="L37" i="15"/>
  <c r="M10" i="15"/>
  <c r="M36" i="15" s="1"/>
  <c r="M471" i="15"/>
  <c r="M476" i="15"/>
  <c r="M478" i="15"/>
  <c r="M475" i="15"/>
  <c r="M473" i="15"/>
  <c r="K425" i="15"/>
  <c r="K421" i="15"/>
  <c r="K423" i="15"/>
  <c r="K424" i="15"/>
  <c r="K422" i="15"/>
  <c r="E121" i="15"/>
  <c r="M160" i="15"/>
  <c r="O163" i="15"/>
  <c r="Q179" i="15"/>
  <c r="E579" i="15"/>
  <c r="O111" i="15"/>
  <c r="C228" i="15"/>
  <c r="C424" i="15"/>
  <c r="Q161" i="15"/>
  <c r="Q487" i="15"/>
  <c r="M487" i="15"/>
  <c r="K74" i="15"/>
  <c r="G420" i="15"/>
  <c r="Q330" i="15"/>
  <c r="D232" i="15"/>
  <c r="E225" i="15" s="1"/>
  <c r="F232" i="15"/>
  <c r="G231" i="15" s="1"/>
  <c r="O269" i="15"/>
  <c r="C575" i="15"/>
  <c r="E166" i="15"/>
  <c r="I423" i="15"/>
  <c r="O578" i="15"/>
  <c r="M59" i="15"/>
  <c r="C56" i="15"/>
  <c r="K229" i="15"/>
  <c r="E425" i="15"/>
  <c r="O212" i="15"/>
  <c r="I320" i="15"/>
  <c r="C374" i="15"/>
  <c r="Q575" i="15"/>
  <c r="Q56" i="15"/>
  <c r="E269" i="15"/>
  <c r="O176" i="15"/>
  <c r="K367" i="15"/>
  <c r="I580" i="15"/>
  <c r="K237" i="4" l="1"/>
  <c r="H236" i="3"/>
  <c r="Q276" i="15"/>
  <c r="K235" i="1"/>
  <c r="H234" i="2"/>
  <c r="L234" i="5"/>
  <c r="L65" i="5"/>
  <c r="K66" i="1"/>
  <c r="Q384" i="15"/>
  <c r="L116" i="5"/>
  <c r="K117" i="1"/>
  <c r="I328" i="15"/>
  <c r="M276" i="15"/>
  <c r="K167" i="15"/>
  <c r="C128" i="15"/>
  <c r="E479" i="15"/>
  <c r="E219" i="15"/>
  <c r="E486" i="15"/>
  <c r="K223" i="1"/>
  <c r="L222" i="5"/>
  <c r="H222" i="2"/>
  <c r="H223" i="3"/>
  <c r="K224" i="4"/>
  <c r="K212" i="6"/>
  <c r="H211" i="3"/>
  <c r="H210" i="2"/>
  <c r="L210" i="5"/>
  <c r="K211" i="1"/>
  <c r="K216" i="4"/>
  <c r="K200" i="1"/>
  <c r="L200" i="5" s="1"/>
  <c r="H199" i="2"/>
  <c r="K199" i="4"/>
  <c r="H198" i="3"/>
  <c r="O279" i="15"/>
  <c r="O544" i="15"/>
  <c r="M375" i="15"/>
  <c r="Q115" i="15"/>
  <c r="I70" i="15"/>
  <c r="I74" i="15"/>
  <c r="O282" i="15"/>
  <c r="O122" i="15"/>
  <c r="K187" i="6"/>
  <c r="H187" i="3" s="1"/>
  <c r="H186" i="2"/>
  <c r="K188" i="4"/>
  <c r="K583" i="15"/>
  <c r="O323" i="15"/>
  <c r="I375" i="15"/>
  <c r="E383" i="15"/>
  <c r="O531" i="15"/>
  <c r="Q177" i="15"/>
  <c r="C18" i="15"/>
  <c r="Q19" i="15"/>
  <c r="C82" i="15"/>
  <c r="Q17" i="15"/>
  <c r="I271" i="15"/>
  <c r="Q11" i="15"/>
  <c r="Q37" i="15" s="1"/>
  <c r="P95" i="15"/>
  <c r="E179" i="15"/>
  <c r="E122" i="15"/>
  <c r="I332" i="15"/>
  <c r="E176" i="15"/>
  <c r="I227" i="15"/>
  <c r="I232" i="15" s="1"/>
  <c r="M382" i="15"/>
  <c r="M388" i="15" s="1"/>
  <c r="E125" i="15"/>
  <c r="J50" i="15"/>
  <c r="K46" i="15" s="1"/>
  <c r="M437" i="15"/>
  <c r="C479" i="15"/>
  <c r="E126" i="15"/>
  <c r="C21" i="15"/>
  <c r="C16" i="15"/>
  <c r="K323" i="15"/>
  <c r="G479" i="15"/>
  <c r="J94" i="15"/>
  <c r="J133" i="15"/>
  <c r="Q20" i="15"/>
  <c r="O276" i="15"/>
  <c r="Q175" i="15"/>
  <c r="G271" i="15"/>
  <c r="O281" i="15"/>
  <c r="E177" i="15"/>
  <c r="Q178" i="15"/>
  <c r="Q68" i="15"/>
  <c r="Q22" i="15"/>
  <c r="M336" i="15"/>
  <c r="M432" i="15"/>
  <c r="O277" i="15"/>
  <c r="Q271" i="15"/>
  <c r="Q23" i="15"/>
  <c r="I167" i="15"/>
  <c r="K427" i="15"/>
  <c r="K175" i="15"/>
  <c r="E323" i="15"/>
  <c r="O280" i="15"/>
  <c r="J89" i="15"/>
  <c r="K86" i="15" s="1"/>
  <c r="Q16" i="15"/>
  <c r="Q176" i="15"/>
  <c r="G229" i="15"/>
  <c r="P89" i="15"/>
  <c r="Q85" i="15" s="1"/>
  <c r="Q173" i="15"/>
  <c r="M22" i="15"/>
  <c r="O278" i="15"/>
  <c r="G18" i="15"/>
  <c r="M18" i="15"/>
  <c r="Q537" i="15"/>
  <c r="Q18" i="15"/>
  <c r="C486" i="15"/>
  <c r="Q63" i="15"/>
  <c r="I487" i="15"/>
  <c r="K531" i="15"/>
  <c r="O74" i="15"/>
  <c r="C219" i="15"/>
  <c r="K176" i="1"/>
  <c r="H175" i="2"/>
  <c r="L175" i="5"/>
  <c r="K176" i="4"/>
  <c r="H175" i="3"/>
  <c r="H160" i="3"/>
  <c r="K162" i="4"/>
  <c r="H162" i="3" s="1"/>
  <c r="H160" i="2"/>
  <c r="L160" i="5"/>
  <c r="K161" i="1"/>
  <c r="L161" i="5" s="1"/>
  <c r="N148" i="15"/>
  <c r="N187" i="15"/>
  <c r="K114" i="6"/>
  <c r="H113" i="2"/>
  <c r="H113" i="3"/>
  <c r="H152" i="15"/>
  <c r="H191" i="15"/>
  <c r="N76" i="1"/>
  <c r="L76" i="5"/>
  <c r="K77" i="1"/>
  <c r="H76" i="2"/>
  <c r="O76" i="1"/>
  <c r="M76" i="1"/>
  <c r="M53" i="1"/>
  <c r="K54" i="1"/>
  <c r="O53" i="1"/>
  <c r="L53" i="5"/>
  <c r="N53" i="1"/>
  <c r="M65" i="1"/>
  <c r="H138" i="3"/>
  <c r="H138" i="2"/>
  <c r="K139" i="6"/>
  <c r="D97" i="15"/>
  <c r="D136" i="15"/>
  <c r="L149" i="5"/>
  <c r="K150" i="1"/>
  <c r="H149" i="3"/>
  <c r="H149" i="2"/>
  <c r="K150" i="6"/>
  <c r="K80" i="6"/>
  <c r="E432" i="15"/>
  <c r="K328" i="15"/>
  <c r="Q224" i="15"/>
  <c r="M52" i="1"/>
  <c r="G278" i="15"/>
  <c r="E20" i="15"/>
  <c r="E21" i="15"/>
  <c r="G375" i="15"/>
  <c r="O180" i="15"/>
  <c r="O87" i="15"/>
  <c r="C531" i="15"/>
  <c r="M531" i="15"/>
  <c r="G323" i="15"/>
  <c r="O336" i="15"/>
  <c r="G542" i="15"/>
  <c r="E280" i="15"/>
  <c r="I219" i="15"/>
  <c r="I75" i="15"/>
  <c r="M427" i="15"/>
  <c r="G536" i="15"/>
  <c r="K43" i="15"/>
  <c r="I16" i="15"/>
  <c r="G283" i="15"/>
  <c r="C22" i="15"/>
  <c r="F97" i="15"/>
  <c r="F136" i="15"/>
  <c r="H89" i="2"/>
  <c r="K90" i="6"/>
  <c r="H89" i="3"/>
  <c r="L191" i="15"/>
  <c r="L152" i="15"/>
  <c r="H5" i="3"/>
  <c r="K6" i="6"/>
  <c r="H5" i="2"/>
  <c r="H127" i="3"/>
  <c r="K128" i="6"/>
  <c r="O29" i="15"/>
  <c r="O11" i="15"/>
  <c r="O37" i="15" s="1"/>
  <c r="K101" i="1"/>
  <c r="H101" i="2" s="1"/>
  <c r="M100" i="1"/>
  <c r="L100" i="5"/>
  <c r="C271" i="15"/>
  <c r="E227" i="15"/>
  <c r="I488" i="15"/>
  <c r="K375" i="15"/>
  <c r="G281" i="15"/>
  <c r="K11" i="15"/>
  <c r="K37" i="15" s="1"/>
  <c r="G531" i="15"/>
  <c r="G16" i="15"/>
  <c r="G17" i="15"/>
  <c r="G279" i="15"/>
  <c r="C17" i="15"/>
  <c r="K31" i="1"/>
  <c r="L30" i="5"/>
  <c r="M30" i="1"/>
  <c r="K41" i="1"/>
  <c r="H41" i="2" s="1"/>
  <c r="N40" i="1"/>
  <c r="L40" i="5"/>
  <c r="M40" i="1"/>
  <c r="N64" i="1"/>
  <c r="K20" i="1"/>
  <c r="L19" i="5"/>
  <c r="K7" i="1"/>
  <c r="L6" i="5"/>
  <c r="K54" i="6"/>
  <c r="H53" i="2"/>
  <c r="H53" i="3"/>
  <c r="N88" i="1"/>
  <c r="M88" i="1"/>
  <c r="L88" i="5"/>
  <c r="K89" i="1"/>
  <c r="O88" i="1"/>
  <c r="J151" i="15"/>
  <c r="J190" i="15"/>
  <c r="B94" i="15"/>
  <c r="B133" i="15"/>
  <c r="K102" i="6"/>
  <c r="H101" i="3"/>
  <c r="H138" i="15"/>
  <c r="H99" i="15"/>
  <c r="K29" i="6"/>
  <c r="H28" i="2"/>
  <c r="H28" i="3"/>
  <c r="K42" i="6"/>
  <c r="H41" i="3"/>
  <c r="G282" i="15"/>
  <c r="C328" i="15"/>
  <c r="M219" i="15"/>
  <c r="C20" i="15"/>
  <c r="G277" i="15"/>
  <c r="L149" i="15"/>
  <c r="L188" i="15"/>
  <c r="P192" i="15"/>
  <c r="P153" i="15"/>
  <c r="K78" i="4"/>
  <c r="H77" i="3"/>
  <c r="N190" i="15"/>
  <c r="N151" i="15"/>
  <c r="P137" i="15"/>
  <c r="P98" i="15"/>
  <c r="K139" i="1"/>
  <c r="L138" i="5"/>
  <c r="H16" i="2"/>
  <c r="K17" i="6"/>
  <c r="H16" i="3"/>
  <c r="K65" i="6"/>
  <c r="H64" i="2"/>
  <c r="H64" i="3"/>
  <c r="J101" i="15"/>
  <c r="J140" i="15"/>
  <c r="K125" i="1"/>
  <c r="L124" i="5"/>
  <c r="H124" i="2"/>
  <c r="O167" i="15"/>
  <c r="O88" i="15"/>
  <c r="G276" i="15"/>
  <c r="C63" i="15"/>
  <c r="Q583" i="15"/>
  <c r="C583" i="15"/>
  <c r="C323" i="15"/>
  <c r="G492" i="15"/>
  <c r="K63" i="15"/>
  <c r="Q323" i="15"/>
  <c r="O271" i="15"/>
  <c r="I541" i="15"/>
  <c r="I538" i="15"/>
  <c r="I542" i="15"/>
  <c r="I540" i="15"/>
  <c r="I536" i="15"/>
  <c r="I539" i="15"/>
  <c r="F50" i="15"/>
  <c r="G42" i="15" s="1"/>
  <c r="D94" i="15"/>
  <c r="D133" i="15"/>
  <c r="D89" i="15"/>
  <c r="E83" i="15" s="1"/>
  <c r="G439" i="15"/>
  <c r="G437" i="15"/>
  <c r="G436" i="15"/>
  <c r="G435" i="15"/>
  <c r="G432" i="15"/>
  <c r="E230" i="15"/>
  <c r="E224" i="15"/>
  <c r="E231" i="15"/>
  <c r="E226" i="15"/>
  <c r="G74" i="15"/>
  <c r="G70" i="15"/>
  <c r="G68" i="15"/>
  <c r="G71" i="15"/>
  <c r="G72" i="15"/>
  <c r="G75" i="15"/>
  <c r="N153" i="15"/>
  <c r="N192" i="15"/>
  <c r="O437" i="15"/>
  <c r="O435" i="15"/>
  <c r="O434" i="15"/>
  <c r="O432" i="15"/>
  <c r="O436" i="15"/>
  <c r="K17" i="15"/>
  <c r="K16" i="15"/>
  <c r="K22" i="15"/>
  <c r="K20" i="15"/>
  <c r="K23" i="15"/>
  <c r="K21" i="15"/>
  <c r="L135" i="15"/>
  <c r="L96" i="15"/>
  <c r="C541" i="15"/>
  <c r="C543" i="15"/>
  <c r="C542" i="15"/>
  <c r="C538" i="15"/>
  <c r="C536" i="15"/>
  <c r="C540" i="15"/>
  <c r="C590" i="15"/>
  <c r="C589" i="15"/>
  <c r="C593" i="15"/>
  <c r="C592" i="15"/>
  <c r="C594" i="15"/>
  <c r="C595" i="15"/>
  <c r="C591" i="15"/>
  <c r="L133" i="15"/>
  <c r="L94" i="15"/>
  <c r="M81" i="15"/>
  <c r="L89" i="15"/>
  <c r="I438" i="15"/>
  <c r="I435" i="15"/>
  <c r="I436" i="15"/>
  <c r="I437" i="15"/>
  <c r="I433" i="15"/>
  <c r="I439" i="15"/>
  <c r="I434" i="15"/>
  <c r="E17" i="15"/>
  <c r="E19" i="15"/>
  <c r="E22" i="15"/>
  <c r="E23" i="15"/>
  <c r="K121" i="15"/>
  <c r="K125" i="15"/>
  <c r="K123" i="15"/>
  <c r="K126" i="15"/>
  <c r="K124" i="15"/>
  <c r="D191" i="15"/>
  <c r="D152" i="15"/>
  <c r="C485" i="15"/>
  <c r="C491" i="15"/>
  <c r="C489" i="15"/>
  <c r="C488" i="15"/>
  <c r="D50" i="15"/>
  <c r="C176" i="15"/>
  <c r="C178" i="15"/>
  <c r="C174" i="15"/>
  <c r="C179" i="15"/>
  <c r="C177" i="15"/>
  <c r="C173" i="15"/>
  <c r="C175" i="15"/>
  <c r="M120" i="15"/>
  <c r="M127" i="15"/>
  <c r="M121" i="15"/>
  <c r="M126" i="15"/>
  <c r="M125" i="15"/>
  <c r="M123" i="15"/>
  <c r="M537" i="15"/>
  <c r="M538" i="15"/>
  <c r="M539" i="15"/>
  <c r="M542" i="15"/>
  <c r="M540" i="15"/>
  <c r="M543" i="15"/>
  <c r="G230" i="15"/>
  <c r="G224" i="15"/>
  <c r="G227" i="15"/>
  <c r="G226" i="15"/>
  <c r="G225" i="15"/>
  <c r="G228" i="15"/>
  <c r="J152" i="15"/>
  <c r="J191" i="15"/>
  <c r="P185" i="15"/>
  <c r="P146" i="15"/>
  <c r="N238" i="15"/>
  <c r="N199" i="15"/>
  <c r="L186" i="15"/>
  <c r="L147" i="15"/>
  <c r="K384" i="15"/>
  <c r="K385" i="15"/>
  <c r="K387" i="15"/>
  <c r="K382" i="15"/>
  <c r="K386" i="15"/>
  <c r="K383" i="15"/>
  <c r="E29" i="15"/>
  <c r="E11" i="15"/>
  <c r="E37" i="15" s="1"/>
  <c r="Q70" i="15"/>
  <c r="Q72" i="15"/>
  <c r="Q74" i="15"/>
  <c r="Q75" i="15"/>
  <c r="B147" i="15"/>
  <c r="B186" i="15"/>
  <c r="L50" i="15"/>
  <c r="M44" i="15" s="1"/>
  <c r="P147" i="15"/>
  <c r="P186" i="15"/>
  <c r="K174" i="15"/>
  <c r="K173" i="15"/>
  <c r="K176" i="15"/>
  <c r="K178" i="15"/>
  <c r="K172" i="15"/>
  <c r="K179" i="15"/>
  <c r="G19" i="15"/>
  <c r="G22" i="15"/>
  <c r="G20" i="15"/>
  <c r="G21" i="15"/>
  <c r="G121" i="15"/>
  <c r="G127" i="15"/>
  <c r="G124" i="15"/>
  <c r="G125" i="15"/>
  <c r="G120" i="15"/>
  <c r="G122" i="15"/>
  <c r="G123" i="15"/>
  <c r="O381" i="15"/>
  <c r="O383" i="15"/>
  <c r="O386" i="15"/>
  <c r="O385" i="15"/>
  <c r="O384" i="15"/>
  <c r="O380" i="15"/>
  <c r="O387" i="15"/>
  <c r="G540" i="15"/>
  <c r="G539" i="15"/>
  <c r="G543" i="15"/>
  <c r="G538" i="15"/>
  <c r="G541" i="15"/>
  <c r="M281" i="15"/>
  <c r="M282" i="15"/>
  <c r="M278" i="15"/>
  <c r="M280" i="15"/>
  <c r="M277" i="15"/>
  <c r="B188" i="15"/>
  <c r="B149" i="15"/>
  <c r="E175" i="15"/>
  <c r="E178" i="15"/>
  <c r="E174" i="15"/>
  <c r="E173" i="15"/>
  <c r="Q225" i="15"/>
  <c r="Q227" i="15"/>
  <c r="Q230" i="15"/>
  <c r="Q229" i="15"/>
  <c r="Q231" i="15"/>
  <c r="Q226" i="15"/>
  <c r="M11" i="15"/>
  <c r="M37" i="15" s="1"/>
  <c r="E336" i="15"/>
  <c r="G434" i="15"/>
  <c r="G167" i="15"/>
  <c r="K115" i="15"/>
  <c r="I124" i="15"/>
  <c r="G115" i="15"/>
  <c r="E228" i="15"/>
  <c r="K432" i="15"/>
  <c r="M167" i="15"/>
  <c r="C72" i="15"/>
  <c r="C167" i="15"/>
  <c r="M115" i="15"/>
  <c r="C539" i="15"/>
  <c r="E282" i="15"/>
  <c r="G69" i="15"/>
  <c r="E63" i="15"/>
  <c r="O433" i="15"/>
  <c r="K18" i="15"/>
  <c r="I531" i="15"/>
  <c r="O115" i="15"/>
  <c r="M492" i="15"/>
  <c r="O375" i="15"/>
  <c r="M323" i="15"/>
  <c r="G63" i="15"/>
  <c r="C537" i="15"/>
  <c r="I432" i="15"/>
  <c r="C490" i="15"/>
  <c r="M541" i="15"/>
  <c r="E375" i="15"/>
  <c r="K82" i="15"/>
  <c r="E283" i="15"/>
  <c r="M122" i="15"/>
  <c r="Q336" i="15"/>
  <c r="K491" i="15"/>
  <c r="K485" i="15"/>
  <c r="K490" i="15"/>
  <c r="K486" i="15"/>
  <c r="K487" i="15"/>
  <c r="K489" i="15"/>
  <c r="E543" i="15"/>
  <c r="E538" i="15"/>
  <c r="E536" i="15"/>
  <c r="E537" i="15"/>
  <c r="E540" i="15"/>
  <c r="E539" i="15"/>
  <c r="K543" i="15"/>
  <c r="K539" i="15"/>
  <c r="K541" i="15"/>
  <c r="K538" i="15"/>
  <c r="C86" i="15"/>
  <c r="B138" i="15"/>
  <c r="B99" i="15"/>
  <c r="Q126" i="15"/>
  <c r="Q121" i="15"/>
  <c r="Q122" i="15"/>
  <c r="Q123" i="15"/>
  <c r="Q120" i="15"/>
  <c r="Q124" i="15"/>
  <c r="Q127" i="15"/>
  <c r="O120" i="15"/>
  <c r="O123" i="15"/>
  <c r="O121" i="15"/>
  <c r="O125" i="15"/>
  <c r="O127" i="15"/>
  <c r="B50" i="15"/>
  <c r="C44" i="15" s="1"/>
  <c r="I11" i="15"/>
  <c r="I37" i="15" s="1"/>
  <c r="I29" i="15"/>
  <c r="Q590" i="15"/>
  <c r="Q594" i="15"/>
  <c r="Q592" i="15"/>
  <c r="Q589" i="15"/>
  <c r="Q591" i="15"/>
  <c r="Q593" i="15"/>
  <c r="Q595" i="15"/>
  <c r="F191" i="15"/>
  <c r="F152" i="15"/>
  <c r="D199" i="15"/>
  <c r="D238" i="15"/>
  <c r="C83" i="15"/>
  <c r="B135" i="15"/>
  <c r="B96" i="15"/>
  <c r="Q484" i="15"/>
  <c r="Q491" i="15"/>
  <c r="Q486" i="15"/>
  <c r="Q490" i="15"/>
  <c r="Q488" i="15"/>
  <c r="Q485" i="15"/>
  <c r="C29" i="15"/>
  <c r="C11" i="15"/>
  <c r="C37" i="15" s="1"/>
  <c r="P138" i="15"/>
  <c r="P99" i="15"/>
  <c r="Q86" i="15"/>
  <c r="F140" i="15"/>
  <c r="F101" i="15"/>
  <c r="O83" i="15"/>
  <c r="O86" i="15"/>
  <c r="O82" i="15"/>
  <c r="O84" i="15"/>
  <c r="J97" i="15"/>
  <c r="J136" i="15"/>
  <c r="I21" i="15"/>
  <c r="I22" i="15"/>
  <c r="I18" i="15"/>
  <c r="I17" i="15"/>
  <c r="I20" i="15"/>
  <c r="I23" i="15"/>
  <c r="Q375" i="15"/>
  <c r="K479" i="15"/>
  <c r="E167" i="15"/>
  <c r="K540" i="15"/>
  <c r="K536" i="15"/>
  <c r="C375" i="15"/>
  <c r="Q125" i="15"/>
  <c r="M63" i="15"/>
  <c r="G583" i="15"/>
  <c r="G219" i="15"/>
  <c r="K219" i="15"/>
  <c r="I543" i="15"/>
  <c r="K488" i="15"/>
  <c r="C487" i="15"/>
  <c r="Q73" i="15"/>
  <c r="E281" i="15"/>
  <c r="Q440" i="15"/>
  <c r="K76" i="15"/>
  <c r="G595" i="15"/>
  <c r="H95" i="15"/>
  <c r="H134" i="15"/>
  <c r="M75" i="15"/>
  <c r="M71" i="15"/>
  <c r="M68" i="15"/>
  <c r="M74" i="15"/>
  <c r="M73" i="15"/>
  <c r="M70" i="15"/>
  <c r="D135" i="15"/>
  <c r="D96" i="15"/>
  <c r="L203" i="15"/>
  <c r="L242" i="15"/>
  <c r="M227" i="15"/>
  <c r="M225" i="15"/>
  <c r="M230" i="15"/>
  <c r="M228" i="15"/>
  <c r="M229" i="15"/>
  <c r="M226" i="15"/>
  <c r="M231" i="15"/>
  <c r="K279" i="15"/>
  <c r="K278" i="15"/>
  <c r="K276" i="15"/>
  <c r="K282" i="15"/>
  <c r="K280" i="15"/>
  <c r="K281" i="15"/>
  <c r="N189" i="15"/>
  <c r="N150" i="15"/>
  <c r="J186" i="15"/>
  <c r="J147" i="15"/>
  <c r="H153" i="15"/>
  <c r="H192" i="15"/>
  <c r="F242" i="15"/>
  <c r="F203" i="15"/>
  <c r="I335" i="15"/>
  <c r="I329" i="15"/>
  <c r="I334" i="15"/>
  <c r="I331" i="15"/>
  <c r="I330" i="15"/>
  <c r="O47" i="15"/>
  <c r="O45" i="15"/>
  <c r="O44" i="15"/>
  <c r="O43" i="15"/>
  <c r="Q386" i="15"/>
  <c r="Q387" i="15"/>
  <c r="Q385" i="15"/>
  <c r="Q381" i="15"/>
  <c r="Q382" i="15"/>
  <c r="Q383" i="15"/>
  <c r="E594" i="15"/>
  <c r="E593" i="15"/>
  <c r="E591" i="15"/>
  <c r="E588" i="15"/>
  <c r="E590" i="15"/>
  <c r="E595" i="15"/>
  <c r="E589" i="15"/>
  <c r="P239" i="15"/>
  <c r="P200" i="15"/>
  <c r="N146" i="15"/>
  <c r="N185" i="15"/>
  <c r="N141" i="15"/>
  <c r="O133" i="15" s="1"/>
  <c r="H148" i="15"/>
  <c r="H187" i="15"/>
  <c r="I588" i="15"/>
  <c r="I590" i="15"/>
  <c r="I594" i="15"/>
  <c r="I589" i="15"/>
  <c r="I595" i="15"/>
  <c r="I592" i="15"/>
  <c r="G335" i="15"/>
  <c r="G331" i="15"/>
  <c r="G329" i="15"/>
  <c r="G333" i="15"/>
  <c r="G328" i="15"/>
  <c r="G334" i="15"/>
  <c r="G330" i="15"/>
  <c r="I177" i="15"/>
  <c r="I175" i="15"/>
  <c r="I176" i="15"/>
  <c r="I179" i="15"/>
  <c r="I173" i="15"/>
  <c r="I174" i="15"/>
  <c r="I178" i="15"/>
  <c r="P50" i="15"/>
  <c r="Q47" i="15" s="1"/>
  <c r="D99" i="15"/>
  <c r="E99" i="15" s="1"/>
  <c r="D138" i="15"/>
  <c r="F150" i="15"/>
  <c r="F189" i="15"/>
  <c r="N191" i="15"/>
  <c r="N152" i="15"/>
  <c r="B137" i="15"/>
  <c r="B98" i="15"/>
  <c r="C85" i="15"/>
  <c r="H133" i="15"/>
  <c r="H94" i="15"/>
  <c r="H89" i="15"/>
  <c r="I82" i="15" s="1"/>
  <c r="E434" i="15"/>
  <c r="E433" i="15"/>
  <c r="E435" i="15"/>
  <c r="E437" i="15"/>
  <c r="E439" i="15"/>
  <c r="J96" i="15"/>
  <c r="J135" i="15"/>
  <c r="K83" i="15"/>
  <c r="C333" i="15"/>
  <c r="C329" i="15"/>
  <c r="C331" i="15"/>
  <c r="C334" i="15"/>
  <c r="C332" i="15"/>
  <c r="E68" i="15"/>
  <c r="E72" i="15"/>
  <c r="E75" i="15"/>
  <c r="E73" i="15"/>
  <c r="E70" i="15"/>
  <c r="E71" i="15"/>
  <c r="E69" i="15"/>
  <c r="E382" i="15"/>
  <c r="E386" i="15"/>
  <c r="E385" i="15"/>
  <c r="E380" i="15"/>
  <c r="E387" i="15"/>
  <c r="E384" i="15"/>
  <c r="O71" i="15"/>
  <c r="O73" i="15"/>
  <c r="O72" i="15"/>
  <c r="O69" i="15"/>
  <c r="O75" i="15"/>
  <c r="O68" i="15"/>
  <c r="E489" i="15"/>
  <c r="E490" i="15"/>
  <c r="E491" i="15"/>
  <c r="E488" i="15"/>
  <c r="E485" i="15"/>
  <c r="E484" i="15"/>
  <c r="P152" i="15"/>
  <c r="P191" i="15"/>
  <c r="H150" i="15"/>
  <c r="H189" i="15"/>
  <c r="Q279" i="15"/>
  <c r="Q283" i="15"/>
  <c r="Q280" i="15"/>
  <c r="Q277" i="15"/>
  <c r="Q281" i="15"/>
  <c r="Q278" i="15"/>
  <c r="O18" i="15"/>
  <c r="O16" i="15"/>
  <c r="O17" i="15"/>
  <c r="O21" i="15"/>
  <c r="O19" i="15"/>
  <c r="O22" i="15"/>
  <c r="O23" i="15"/>
  <c r="L153" i="15"/>
  <c r="L192" i="15"/>
  <c r="M433" i="15"/>
  <c r="M434" i="15"/>
  <c r="M439" i="15"/>
  <c r="M438" i="15"/>
  <c r="M435" i="15"/>
  <c r="C283" i="15"/>
  <c r="C281" i="15"/>
  <c r="C277" i="15"/>
  <c r="C278" i="15"/>
  <c r="C279" i="15"/>
  <c r="C280" i="15"/>
  <c r="C282" i="15"/>
  <c r="L202" i="15"/>
  <c r="L241" i="15"/>
  <c r="B141" i="15"/>
  <c r="C136" i="15" s="1"/>
  <c r="C81" i="15"/>
  <c r="C87" i="15"/>
  <c r="N102" i="15"/>
  <c r="O94" i="15" s="1"/>
  <c r="Q539" i="15"/>
  <c r="Q540" i="15"/>
  <c r="Q542" i="15"/>
  <c r="Q543" i="15"/>
  <c r="Q541" i="15"/>
  <c r="E583" i="15"/>
  <c r="M596" i="15"/>
  <c r="M583" i="15"/>
  <c r="I427" i="15"/>
  <c r="I323" i="15"/>
  <c r="E115" i="15"/>
  <c r="O479" i="15"/>
  <c r="I485" i="15"/>
  <c r="M271" i="15"/>
  <c r="O63" i="15"/>
  <c r="K19" i="15"/>
  <c r="E18" i="15"/>
  <c r="E229" i="15"/>
  <c r="K232" i="15"/>
  <c r="M72" i="15"/>
  <c r="C232" i="15"/>
  <c r="M279" i="15"/>
  <c r="Q588" i="15"/>
  <c r="I172" i="15"/>
  <c r="E436" i="15"/>
  <c r="I486" i="15"/>
  <c r="O124" i="15"/>
  <c r="I583" i="15"/>
  <c r="Q427" i="15"/>
  <c r="I276" i="15"/>
  <c r="Q167" i="15"/>
  <c r="K596" i="15"/>
  <c r="E541" i="15"/>
  <c r="K45" i="15"/>
  <c r="C439" i="15"/>
  <c r="C435" i="15"/>
  <c r="C434" i="15"/>
  <c r="C436" i="15"/>
  <c r="C432" i="15"/>
  <c r="C438" i="15"/>
  <c r="I125" i="15"/>
  <c r="I122" i="15"/>
  <c r="I126" i="15"/>
  <c r="I123" i="15"/>
  <c r="I121" i="15"/>
  <c r="I120" i="15"/>
  <c r="K434" i="15"/>
  <c r="K435" i="15"/>
  <c r="K437" i="15"/>
  <c r="K438" i="15"/>
  <c r="K436" i="15"/>
  <c r="C74" i="15"/>
  <c r="C68" i="15"/>
  <c r="C70" i="15"/>
  <c r="C73" i="15"/>
  <c r="C75" i="15"/>
  <c r="I489" i="15"/>
  <c r="I484" i="15"/>
  <c r="I490" i="15"/>
  <c r="O487" i="15"/>
  <c r="O486" i="15"/>
  <c r="O491" i="15"/>
  <c r="O484" i="15"/>
  <c r="O488" i="15"/>
  <c r="O489" i="15"/>
  <c r="O485" i="15"/>
  <c r="M172" i="15"/>
  <c r="M174" i="15"/>
  <c r="M178" i="15"/>
  <c r="M177" i="15"/>
  <c r="M176" i="15"/>
  <c r="E276" i="15"/>
  <c r="E278" i="15"/>
  <c r="E279" i="15"/>
  <c r="D205" i="15"/>
  <c r="D244" i="15"/>
  <c r="K42" i="15"/>
  <c r="K49" i="15"/>
  <c r="G594" i="15"/>
  <c r="G593" i="15"/>
  <c r="G591" i="15"/>
  <c r="G590" i="15"/>
  <c r="G592" i="15"/>
  <c r="G588" i="15"/>
  <c r="H97" i="15"/>
  <c r="H136" i="15"/>
  <c r="H50" i="15"/>
  <c r="I43" i="15" s="1"/>
  <c r="F95" i="15"/>
  <c r="F134" i="15"/>
  <c r="P136" i="15"/>
  <c r="P141" i="15" s="1"/>
  <c r="P97" i="15"/>
  <c r="B295" i="15"/>
  <c r="B256" i="15"/>
  <c r="N201" i="15"/>
  <c r="N240" i="15"/>
  <c r="J150" i="15"/>
  <c r="J189" i="15"/>
  <c r="K330" i="15"/>
  <c r="K334" i="15"/>
  <c r="K329" i="15"/>
  <c r="K332" i="15"/>
  <c r="K335" i="15"/>
  <c r="I73" i="15"/>
  <c r="I71" i="15"/>
  <c r="I69" i="15"/>
  <c r="I72" i="15"/>
  <c r="G173" i="15"/>
  <c r="G176" i="15"/>
  <c r="G177" i="15"/>
  <c r="G178" i="15"/>
  <c r="G175" i="15"/>
  <c r="G172" i="15"/>
  <c r="G179" i="15"/>
  <c r="O230" i="15"/>
  <c r="O228" i="15"/>
  <c r="O226" i="15"/>
  <c r="O229" i="15"/>
  <c r="O224" i="15"/>
  <c r="O231" i="15"/>
  <c r="O227" i="15"/>
  <c r="B101" i="15"/>
  <c r="B140" i="15"/>
  <c r="C88" i="15"/>
  <c r="I281" i="15"/>
  <c r="I277" i="15"/>
  <c r="I280" i="15"/>
  <c r="I279" i="15"/>
  <c r="I282" i="15"/>
  <c r="I283" i="15"/>
  <c r="D98" i="15"/>
  <c r="D137" i="15"/>
  <c r="I382" i="15"/>
  <c r="I385" i="15"/>
  <c r="I386" i="15"/>
  <c r="I381" i="15"/>
  <c r="I387" i="15"/>
  <c r="I383" i="15"/>
  <c r="I384" i="15"/>
  <c r="F133" i="15"/>
  <c r="F94" i="15"/>
  <c r="F89" i="15"/>
  <c r="F96" i="15"/>
  <c r="F135" i="15"/>
  <c r="M21" i="15"/>
  <c r="M20" i="15"/>
  <c r="M19" i="15"/>
  <c r="M23" i="15"/>
  <c r="M17" i="15"/>
  <c r="G11" i="15"/>
  <c r="G37" i="15" s="1"/>
  <c r="K271" i="15"/>
  <c r="G438" i="15"/>
  <c r="E271" i="15"/>
  <c r="O219" i="15"/>
  <c r="C388" i="15"/>
  <c r="K433" i="15"/>
  <c r="O583" i="15"/>
  <c r="E427" i="15"/>
  <c r="K277" i="15"/>
  <c r="O439" i="15"/>
  <c r="M173" i="15"/>
  <c r="O49" i="15"/>
  <c r="O438" i="15"/>
  <c r="O42" i="15"/>
  <c r="K381" i="15"/>
  <c r="M175" i="15"/>
  <c r="M479" i="15"/>
  <c r="E531" i="15"/>
  <c r="O100" i="15"/>
  <c r="Q219" i="15"/>
  <c r="C433" i="15"/>
  <c r="Q531" i="15"/>
  <c r="I537" i="15"/>
  <c r="I593" i="15"/>
  <c r="Q69" i="15"/>
  <c r="O48" i="15"/>
  <c r="G332" i="15"/>
  <c r="C69" i="15"/>
  <c r="G388" i="15"/>
  <c r="O596" i="15"/>
  <c r="O427" i="15"/>
  <c r="G427" i="15"/>
  <c r="I63" i="15"/>
  <c r="K537" i="15"/>
  <c r="K127" i="15"/>
  <c r="K333" i="15"/>
  <c r="I115" i="15"/>
  <c r="Q479" i="15"/>
  <c r="K122" i="15"/>
  <c r="C335" i="15"/>
  <c r="K48" i="15"/>
  <c r="G433" i="15"/>
  <c r="O81" i="15"/>
  <c r="C427" i="15"/>
  <c r="Q536" i="15"/>
  <c r="K236" i="1" l="1"/>
  <c r="L235" i="5"/>
  <c r="H235" i="2"/>
  <c r="L117" i="5"/>
  <c r="K118" i="1"/>
  <c r="K67" i="1"/>
  <c r="L66" i="5"/>
  <c r="O139" i="15"/>
  <c r="O66" i="1"/>
  <c r="K238" i="4"/>
  <c r="H237" i="3"/>
  <c r="O137" i="15"/>
  <c r="K224" i="1"/>
  <c r="L223" i="5"/>
  <c r="H223" i="2"/>
  <c r="K225" i="4"/>
  <c r="H224" i="3"/>
  <c r="K213" i="6"/>
  <c r="H212" i="3"/>
  <c r="H211" i="2"/>
  <c r="L211" i="5"/>
  <c r="K212" i="1"/>
  <c r="K217" i="4"/>
  <c r="K201" i="1"/>
  <c r="H201" i="2" s="1"/>
  <c r="H200" i="2"/>
  <c r="K200" i="4"/>
  <c r="H199" i="3"/>
  <c r="Q81" i="15"/>
  <c r="P102" i="15"/>
  <c r="Q94" i="15" s="1"/>
  <c r="J141" i="15"/>
  <c r="Q84" i="15"/>
  <c r="Q82" i="15"/>
  <c r="Q88" i="15"/>
  <c r="Q24" i="15"/>
  <c r="Q87" i="15"/>
  <c r="Q83" i="15"/>
  <c r="E128" i="15"/>
  <c r="K188" i="6"/>
  <c r="H188" i="3" s="1"/>
  <c r="H187" i="2"/>
  <c r="K189" i="4"/>
  <c r="C24" i="15"/>
  <c r="C89" i="15"/>
  <c r="K87" i="15"/>
  <c r="K84" i="15"/>
  <c r="K44" i="15"/>
  <c r="K50" i="15" s="1"/>
  <c r="K85" i="15"/>
  <c r="K81" i="15"/>
  <c r="C284" i="15"/>
  <c r="C492" i="15"/>
  <c r="K47" i="15"/>
  <c r="K88" i="15"/>
  <c r="Q180" i="15"/>
  <c r="J185" i="15"/>
  <c r="J146" i="15"/>
  <c r="E24" i="15"/>
  <c r="O284" i="15"/>
  <c r="C46" i="15"/>
  <c r="C49" i="15"/>
  <c r="M24" i="15"/>
  <c r="I440" i="15"/>
  <c r="K388" i="15"/>
  <c r="E284" i="15"/>
  <c r="Q388" i="15"/>
  <c r="E180" i="15"/>
  <c r="G284" i="15"/>
  <c r="K177" i="1"/>
  <c r="L176" i="5"/>
  <c r="H176" i="2"/>
  <c r="K177" i="4"/>
  <c r="H176" i="3"/>
  <c r="K163" i="4"/>
  <c r="H163" i="3" s="1"/>
  <c r="K162" i="1"/>
  <c r="H161" i="2"/>
  <c r="Q133" i="15"/>
  <c r="Q134" i="15"/>
  <c r="J242" i="15"/>
  <c r="J203" i="15"/>
  <c r="H139" i="2"/>
  <c r="H139" i="3"/>
  <c r="K140" i="6"/>
  <c r="L125" i="5"/>
  <c r="K126" i="1"/>
  <c r="H125" i="2"/>
  <c r="K79" i="4"/>
  <c r="H78" i="3"/>
  <c r="K91" i="6"/>
  <c r="H90" i="2"/>
  <c r="H90" i="3"/>
  <c r="L54" i="5"/>
  <c r="K55" i="1"/>
  <c r="N54" i="1"/>
  <c r="M66" i="1"/>
  <c r="O54" i="1"/>
  <c r="H243" i="15"/>
  <c r="H204" i="15"/>
  <c r="N239" i="15"/>
  <c r="N200" i="15"/>
  <c r="H17" i="2"/>
  <c r="K18" i="6"/>
  <c r="H17" i="3"/>
  <c r="B146" i="15"/>
  <c r="B185" i="15"/>
  <c r="L31" i="5"/>
  <c r="K32" i="1"/>
  <c r="M31" i="1"/>
  <c r="O67" i="1"/>
  <c r="H128" i="3"/>
  <c r="K129" i="6"/>
  <c r="K81" i="6"/>
  <c r="D188" i="15"/>
  <c r="D149" i="15"/>
  <c r="I76" i="15"/>
  <c r="G128" i="15"/>
  <c r="Q284" i="15"/>
  <c r="I81" i="15"/>
  <c r="O128" i="15"/>
  <c r="O101" i="15"/>
  <c r="C134" i="15"/>
  <c r="C180" i="15"/>
  <c r="E232" i="15"/>
  <c r="N242" i="15"/>
  <c r="N203" i="15"/>
  <c r="H42" i="3"/>
  <c r="K43" i="6"/>
  <c r="K103" i="6"/>
  <c r="H102" i="3"/>
  <c r="K21" i="1"/>
  <c r="L20" i="5"/>
  <c r="L243" i="15"/>
  <c r="L204" i="15"/>
  <c r="K66" i="6"/>
  <c r="H65" i="2"/>
  <c r="H65" i="3"/>
  <c r="L150" i="5"/>
  <c r="K151" i="1"/>
  <c r="M77" i="1"/>
  <c r="L77" i="5"/>
  <c r="O77" i="1"/>
  <c r="H77" i="2"/>
  <c r="K78" i="1"/>
  <c r="N77" i="1"/>
  <c r="I388" i="15"/>
  <c r="K336" i="15"/>
  <c r="I84" i="15"/>
  <c r="M180" i="15"/>
  <c r="G44" i="15"/>
  <c r="M440" i="15"/>
  <c r="C336" i="15"/>
  <c r="E440" i="15"/>
  <c r="Q45" i="15"/>
  <c r="I336" i="15"/>
  <c r="M232" i="15"/>
  <c r="M284" i="15"/>
  <c r="K128" i="15"/>
  <c r="J192" i="15"/>
  <c r="J153" i="15"/>
  <c r="K30" i="6"/>
  <c r="H29" i="2"/>
  <c r="H29" i="3"/>
  <c r="P150" i="15"/>
  <c r="P189" i="15"/>
  <c r="O89" i="1"/>
  <c r="M89" i="1"/>
  <c r="K90" i="1"/>
  <c r="L89" i="5"/>
  <c r="N89" i="1"/>
  <c r="L201" i="15"/>
  <c r="L240" i="15"/>
  <c r="H151" i="15"/>
  <c r="H190" i="15"/>
  <c r="L41" i="5"/>
  <c r="K42" i="1"/>
  <c r="M54" i="1" s="1"/>
  <c r="M41" i="1"/>
  <c r="N41" i="1"/>
  <c r="N65" i="1"/>
  <c r="H6" i="2"/>
  <c r="K7" i="6"/>
  <c r="H6" i="3"/>
  <c r="G43" i="15"/>
  <c r="O98" i="15"/>
  <c r="G49" i="15"/>
  <c r="I24" i="15"/>
  <c r="K492" i="15"/>
  <c r="Q232" i="15"/>
  <c r="G544" i="15"/>
  <c r="K8" i="1"/>
  <c r="L7" i="5"/>
  <c r="K102" i="1"/>
  <c r="H102" i="2" s="1"/>
  <c r="L101" i="5"/>
  <c r="M101" i="1"/>
  <c r="H114" i="3"/>
  <c r="H114" i="2"/>
  <c r="K115" i="6"/>
  <c r="K140" i="1"/>
  <c r="L139" i="5"/>
  <c r="P205" i="15"/>
  <c r="P244" i="15"/>
  <c r="K55" i="6"/>
  <c r="H54" i="3"/>
  <c r="H54" i="2"/>
  <c r="F188" i="15"/>
  <c r="F149" i="15"/>
  <c r="H150" i="2"/>
  <c r="K151" i="6"/>
  <c r="H150" i="3"/>
  <c r="K284" i="15"/>
  <c r="G24" i="15"/>
  <c r="C596" i="15"/>
  <c r="Q76" i="15"/>
  <c r="M544" i="15"/>
  <c r="M128" i="15"/>
  <c r="F204" i="15"/>
  <c r="F243" i="15"/>
  <c r="E49" i="15"/>
  <c r="E43" i="15"/>
  <c r="E45" i="15"/>
  <c r="E48" i="15"/>
  <c r="L102" i="15"/>
  <c r="M96" i="15" s="1"/>
  <c r="E84" i="15"/>
  <c r="E88" i="15"/>
  <c r="E82" i="15"/>
  <c r="E87" i="15"/>
  <c r="F185" i="15"/>
  <c r="F141" i="15"/>
  <c r="G140" i="15" s="1"/>
  <c r="F146" i="15"/>
  <c r="B308" i="15"/>
  <c r="B347" i="15"/>
  <c r="L254" i="15"/>
  <c r="L293" i="15"/>
  <c r="L205" i="15"/>
  <c r="L244" i="15"/>
  <c r="K138" i="15"/>
  <c r="K133" i="15"/>
  <c r="K140" i="15"/>
  <c r="P190" i="15"/>
  <c r="Q138" i="15"/>
  <c r="P151" i="15"/>
  <c r="M46" i="15"/>
  <c r="M45" i="15"/>
  <c r="M48" i="15"/>
  <c r="M47" i="15"/>
  <c r="M49" i="15"/>
  <c r="M43" i="15"/>
  <c r="F102" i="15"/>
  <c r="G95" i="15" s="1"/>
  <c r="B193" i="15"/>
  <c r="C188" i="15" s="1"/>
  <c r="C133" i="15"/>
  <c r="C139" i="15"/>
  <c r="H202" i="15"/>
  <c r="H241" i="15"/>
  <c r="N154" i="15"/>
  <c r="O150" i="15" s="1"/>
  <c r="M87" i="15"/>
  <c r="M84" i="15"/>
  <c r="M86" i="15"/>
  <c r="M85" i="15"/>
  <c r="M88" i="15"/>
  <c r="M82" i="15"/>
  <c r="I42" i="15"/>
  <c r="Q596" i="15"/>
  <c r="E86" i="15"/>
  <c r="I596" i="15"/>
  <c r="Q492" i="15"/>
  <c r="B102" i="15"/>
  <c r="C96" i="15" s="1"/>
  <c r="O440" i="15"/>
  <c r="E81" i="15"/>
  <c r="O492" i="15"/>
  <c r="I492" i="15"/>
  <c r="I45" i="15"/>
  <c r="O24" i="15"/>
  <c r="K134" i="15"/>
  <c r="M76" i="15"/>
  <c r="Q99" i="15"/>
  <c r="Q128" i="15"/>
  <c r="K180" i="15"/>
  <c r="M42" i="15"/>
  <c r="G84" i="15"/>
  <c r="G86" i="15"/>
  <c r="G87" i="15"/>
  <c r="G85" i="15"/>
  <c r="F186" i="15"/>
  <c r="F147" i="15"/>
  <c r="L255" i="15"/>
  <c r="L294" i="15"/>
  <c r="Q140" i="15"/>
  <c r="Q135" i="15"/>
  <c r="Q137" i="15"/>
  <c r="C140" i="15"/>
  <c r="B192" i="15"/>
  <c r="B153" i="15"/>
  <c r="F241" i="15"/>
  <c r="F202" i="15"/>
  <c r="N202" i="15"/>
  <c r="N241" i="15"/>
  <c r="K136" i="15"/>
  <c r="J188" i="15"/>
  <c r="J149" i="15"/>
  <c r="N290" i="15"/>
  <c r="N251" i="15"/>
  <c r="L187" i="15"/>
  <c r="L148" i="15"/>
  <c r="N244" i="15"/>
  <c r="N205" i="15"/>
  <c r="N292" i="15"/>
  <c r="N253" i="15"/>
  <c r="P188" i="15"/>
  <c r="P149" i="15"/>
  <c r="Q136" i="15"/>
  <c r="J148" i="15"/>
  <c r="J187" i="15"/>
  <c r="K135" i="15"/>
  <c r="I87" i="15"/>
  <c r="I86" i="15"/>
  <c r="I85" i="15"/>
  <c r="I83" i="15"/>
  <c r="I88" i="15"/>
  <c r="N243" i="15"/>
  <c r="N204" i="15"/>
  <c r="Q43" i="15"/>
  <c r="Q42" i="15"/>
  <c r="Q46" i="15"/>
  <c r="Q44" i="15"/>
  <c r="Q49" i="15"/>
  <c r="Q48" i="15"/>
  <c r="O138" i="15"/>
  <c r="O135" i="15"/>
  <c r="O134" i="15"/>
  <c r="O136" i="15"/>
  <c r="H244" i="15"/>
  <c r="H205" i="15"/>
  <c r="F192" i="15"/>
  <c r="F153" i="15"/>
  <c r="P238" i="15"/>
  <c r="P199" i="15"/>
  <c r="I284" i="15"/>
  <c r="E596" i="15"/>
  <c r="E44" i="15"/>
  <c r="G596" i="15"/>
  <c r="E492" i="15"/>
  <c r="K24" i="15"/>
  <c r="Q89" i="15"/>
  <c r="E85" i="15"/>
  <c r="O232" i="15"/>
  <c r="C76" i="15"/>
  <c r="E47" i="15"/>
  <c r="K440" i="15"/>
  <c r="K139" i="15"/>
  <c r="G232" i="15"/>
  <c r="O140" i="15"/>
  <c r="I49" i="15"/>
  <c r="I46" i="15"/>
  <c r="I48" i="15"/>
  <c r="I47" i="15"/>
  <c r="I44" i="15"/>
  <c r="C137" i="15"/>
  <c r="B189" i="15"/>
  <c r="B150" i="15"/>
  <c r="H239" i="15"/>
  <c r="H200" i="15"/>
  <c r="H141" i="15"/>
  <c r="I133" i="15" s="1"/>
  <c r="H185" i="15"/>
  <c r="H146" i="15"/>
  <c r="Q101" i="15"/>
  <c r="Q98" i="15"/>
  <c r="Q96" i="15"/>
  <c r="H102" i="15"/>
  <c r="D290" i="15"/>
  <c r="D251" i="15"/>
  <c r="G45" i="15"/>
  <c r="G47" i="15"/>
  <c r="G46" i="15"/>
  <c r="G48" i="15"/>
  <c r="D189" i="15"/>
  <c r="D150" i="15"/>
  <c r="O99" i="15"/>
  <c r="O96" i="15"/>
  <c r="O95" i="15"/>
  <c r="O97" i="15"/>
  <c r="P204" i="15"/>
  <c r="P243" i="15"/>
  <c r="F255" i="15"/>
  <c r="F294" i="15"/>
  <c r="D148" i="15"/>
  <c r="D187" i="15"/>
  <c r="H186" i="15"/>
  <c r="H147" i="15"/>
  <c r="C45" i="15"/>
  <c r="C43" i="15"/>
  <c r="C42" i="15"/>
  <c r="C48" i="15"/>
  <c r="D243" i="15"/>
  <c r="D204" i="15"/>
  <c r="D102" i="15"/>
  <c r="E98" i="15" s="1"/>
  <c r="I180" i="15"/>
  <c r="G336" i="15"/>
  <c r="O388" i="15"/>
  <c r="O89" i="15"/>
  <c r="G81" i="15"/>
  <c r="G82" i="15"/>
  <c r="E76" i="15"/>
  <c r="G88" i="15"/>
  <c r="G83" i="15"/>
  <c r="Q97" i="15"/>
  <c r="I128" i="15"/>
  <c r="E46" i="15"/>
  <c r="O76" i="15"/>
  <c r="E388" i="15"/>
  <c r="K544" i="15"/>
  <c r="Q95" i="15"/>
  <c r="E544" i="15"/>
  <c r="J102" i="15"/>
  <c r="C544" i="15"/>
  <c r="M83" i="15"/>
  <c r="G440" i="15"/>
  <c r="J241" i="15"/>
  <c r="J202" i="15"/>
  <c r="D151" i="15"/>
  <c r="D190" i="15"/>
  <c r="P198" i="15"/>
  <c r="P237" i="15"/>
  <c r="N198" i="15"/>
  <c r="N193" i="15"/>
  <c r="O189" i="15" s="1"/>
  <c r="N237" i="15"/>
  <c r="F187" i="15"/>
  <c r="F148" i="15"/>
  <c r="H188" i="15"/>
  <c r="H149" i="15"/>
  <c r="D257" i="15"/>
  <c r="D296" i="15"/>
  <c r="P252" i="15"/>
  <c r="P291" i="15"/>
  <c r="J238" i="15"/>
  <c r="J199" i="15"/>
  <c r="B148" i="15"/>
  <c r="C135" i="15"/>
  <c r="B187" i="15"/>
  <c r="B190" i="15"/>
  <c r="B151" i="15"/>
  <c r="C138" i="15"/>
  <c r="B240" i="15"/>
  <c r="B201" i="15"/>
  <c r="B199" i="15"/>
  <c r="B238" i="15"/>
  <c r="L238" i="15"/>
  <c r="L199" i="15"/>
  <c r="J204" i="15"/>
  <c r="J243" i="15"/>
  <c r="L185" i="15"/>
  <c r="L146" i="15"/>
  <c r="L141" i="15"/>
  <c r="M135" i="15" s="1"/>
  <c r="D146" i="15"/>
  <c r="D185" i="15"/>
  <c r="D141" i="15"/>
  <c r="E135" i="15" s="1"/>
  <c r="O50" i="15"/>
  <c r="C101" i="15"/>
  <c r="Q544" i="15"/>
  <c r="G180" i="15"/>
  <c r="K137" i="15"/>
  <c r="C440" i="15"/>
  <c r="Q139" i="15"/>
  <c r="C47" i="15"/>
  <c r="E42" i="15"/>
  <c r="G76" i="15"/>
  <c r="I544" i="15"/>
  <c r="L67" i="5" l="1"/>
  <c r="K68" i="1"/>
  <c r="L118" i="5"/>
  <c r="K119" i="1"/>
  <c r="K89" i="15"/>
  <c r="K239" i="4"/>
  <c r="H238" i="3"/>
  <c r="K237" i="1"/>
  <c r="H236" i="2"/>
  <c r="L236" i="5"/>
  <c r="K225" i="1"/>
  <c r="H224" i="2"/>
  <c r="L224" i="5"/>
  <c r="H225" i="3"/>
  <c r="K226" i="4"/>
  <c r="K214" i="6"/>
  <c r="H213" i="3"/>
  <c r="H212" i="2"/>
  <c r="L212" i="5"/>
  <c r="K213" i="1"/>
  <c r="K218" i="4"/>
  <c r="K202" i="1"/>
  <c r="L202" i="5" s="1"/>
  <c r="L201" i="5"/>
  <c r="K201" i="4"/>
  <c r="H200" i="3"/>
  <c r="G101" i="15"/>
  <c r="G94" i="15"/>
  <c r="Q100" i="15"/>
  <c r="Q102" i="15" s="1"/>
  <c r="K189" i="6"/>
  <c r="H189" i="3" s="1"/>
  <c r="H188" i="2"/>
  <c r="K190" i="4"/>
  <c r="G96" i="15"/>
  <c r="E133" i="15"/>
  <c r="C99" i="15"/>
  <c r="O102" i="15"/>
  <c r="O141" i="15"/>
  <c r="E138" i="15"/>
  <c r="Q141" i="15"/>
  <c r="J237" i="15"/>
  <c r="J198" i="15"/>
  <c r="I89" i="15"/>
  <c r="K178" i="1"/>
  <c r="L177" i="5"/>
  <c r="H177" i="2"/>
  <c r="H177" i="3"/>
  <c r="K178" i="4"/>
  <c r="K164" i="4"/>
  <c r="K165" i="4" s="1"/>
  <c r="K166" i="4" s="1"/>
  <c r="H162" i="2"/>
  <c r="L162" i="5"/>
  <c r="K163" i="1"/>
  <c r="F201" i="15"/>
  <c r="F240" i="15"/>
  <c r="K116" i="6"/>
  <c r="H115" i="2"/>
  <c r="H115" i="3"/>
  <c r="H256" i="15"/>
  <c r="H295" i="15"/>
  <c r="K152" i="6"/>
  <c r="H151" i="3"/>
  <c r="H151" i="2"/>
  <c r="L102" i="5"/>
  <c r="M102" i="1"/>
  <c r="K103" i="1"/>
  <c r="K67" i="6"/>
  <c r="H66" i="2"/>
  <c r="H66" i="3"/>
  <c r="K44" i="6"/>
  <c r="H43" i="3"/>
  <c r="D201" i="15"/>
  <c r="D240" i="15"/>
  <c r="L55" i="5"/>
  <c r="K56" i="1"/>
  <c r="N55" i="1"/>
  <c r="O55" i="1"/>
  <c r="M67" i="1"/>
  <c r="K127" i="1"/>
  <c r="L126" i="5"/>
  <c r="H126" i="2"/>
  <c r="G50" i="15"/>
  <c r="O192" i="15"/>
  <c r="P296" i="15"/>
  <c r="P257" i="15"/>
  <c r="K152" i="1"/>
  <c r="L151" i="5"/>
  <c r="H103" i="3"/>
  <c r="K104" i="6"/>
  <c r="K56" i="6"/>
  <c r="H55" i="2"/>
  <c r="H55" i="3"/>
  <c r="L292" i="15"/>
  <c r="L253" i="15"/>
  <c r="N255" i="15"/>
  <c r="N294" i="15"/>
  <c r="H18" i="2"/>
  <c r="K19" i="6"/>
  <c r="H18" i="3"/>
  <c r="K80" i="4"/>
  <c r="H79" i="3"/>
  <c r="J294" i="15"/>
  <c r="J255" i="15"/>
  <c r="C186" i="15"/>
  <c r="M89" i="15"/>
  <c r="E89" i="15"/>
  <c r="K8" i="6"/>
  <c r="H7" i="2"/>
  <c r="H7" i="3"/>
  <c r="P241" i="15"/>
  <c r="P202" i="15"/>
  <c r="L8" i="5"/>
  <c r="K9" i="1"/>
  <c r="H242" i="15"/>
  <c r="H203" i="15"/>
  <c r="L21" i="5"/>
  <c r="K22" i="1"/>
  <c r="K130" i="6"/>
  <c r="H129" i="3"/>
  <c r="H91" i="3"/>
  <c r="K92" i="6"/>
  <c r="J244" i="15"/>
  <c r="J205" i="15"/>
  <c r="B237" i="15"/>
  <c r="B198" i="15"/>
  <c r="L140" i="5"/>
  <c r="K141" i="1"/>
  <c r="L42" i="5"/>
  <c r="N42" i="1"/>
  <c r="K43" i="1"/>
  <c r="M55" i="1" s="1"/>
  <c r="M42" i="1"/>
  <c r="N66" i="1"/>
  <c r="K91" i="1"/>
  <c r="N90" i="1"/>
  <c r="O90" i="1"/>
  <c r="M90" i="1"/>
  <c r="L90" i="5"/>
  <c r="N78" i="1"/>
  <c r="L78" i="5"/>
  <c r="K79" i="1"/>
  <c r="O78" i="1"/>
  <c r="M78" i="1"/>
  <c r="H78" i="2"/>
  <c r="L256" i="15"/>
  <c r="L295" i="15"/>
  <c r="K82" i="6"/>
  <c r="H140" i="2"/>
  <c r="K141" i="6"/>
  <c r="H140" i="3"/>
  <c r="H30" i="3"/>
  <c r="K31" i="6"/>
  <c r="H30" i="2"/>
  <c r="K33" i="1"/>
  <c r="L32" i="5"/>
  <c r="M32" i="1"/>
  <c r="O68" i="1"/>
  <c r="N252" i="15"/>
  <c r="N291" i="15"/>
  <c r="G135" i="15"/>
  <c r="E96" i="15"/>
  <c r="O191" i="15"/>
  <c r="G134" i="15"/>
  <c r="H42" i="2"/>
  <c r="P201" i="15"/>
  <c r="P240" i="15"/>
  <c r="J201" i="15"/>
  <c r="J240" i="15"/>
  <c r="B360" i="15"/>
  <c r="B399" i="15"/>
  <c r="E136" i="15"/>
  <c r="E134" i="15"/>
  <c r="E140" i="15"/>
  <c r="E139" i="15"/>
  <c r="J256" i="15"/>
  <c r="J295" i="15"/>
  <c r="F239" i="15"/>
  <c r="F200" i="15"/>
  <c r="P289" i="15"/>
  <c r="P250" i="15"/>
  <c r="D295" i="15"/>
  <c r="D256" i="15"/>
  <c r="F346" i="15"/>
  <c r="F307" i="15"/>
  <c r="I100" i="15"/>
  <c r="I99" i="15"/>
  <c r="I98" i="15"/>
  <c r="I96" i="15"/>
  <c r="I101" i="15"/>
  <c r="F254" i="15"/>
  <c r="F293" i="15"/>
  <c r="P242" i="15"/>
  <c r="P203" i="15"/>
  <c r="L306" i="15"/>
  <c r="L345" i="15"/>
  <c r="L237" i="15"/>
  <c r="L193" i="15"/>
  <c r="M185" i="15" s="1"/>
  <c r="L198" i="15"/>
  <c r="B200" i="15"/>
  <c r="B239" i="15"/>
  <c r="C187" i="15"/>
  <c r="P304" i="15"/>
  <c r="P343" i="15"/>
  <c r="D202" i="15"/>
  <c r="D241" i="15"/>
  <c r="H252" i="15"/>
  <c r="H291" i="15"/>
  <c r="N296" i="15"/>
  <c r="N257" i="15"/>
  <c r="F199" i="15"/>
  <c r="F238" i="15"/>
  <c r="H293" i="15"/>
  <c r="H254" i="15"/>
  <c r="M50" i="15"/>
  <c r="C50" i="15"/>
  <c r="I94" i="15"/>
  <c r="I95" i="15"/>
  <c r="B290" i="15"/>
  <c r="B251" i="15"/>
  <c r="H240" i="15"/>
  <c r="H201" i="15"/>
  <c r="O151" i="15"/>
  <c r="O148" i="15"/>
  <c r="O149" i="15"/>
  <c r="O147" i="15"/>
  <c r="L251" i="15"/>
  <c r="L290" i="15"/>
  <c r="K94" i="15"/>
  <c r="K101" i="15"/>
  <c r="K99" i="15"/>
  <c r="K98" i="15"/>
  <c r="K100" i="15"/>
  <c r="K95" i="15"/>
  <c r="H199" i="15"/>
  <c r="H238" i="15"/>
  <c r="H193" i="15"/>
  <c r="I185" i="15" s="1"/>
  <c r="H237" i="15"/>
  <c r="H198" i="15"/>
  <c r="N305" i="15"/>
  <c r="N344" i="15"/>
  <c r="N293" i="15"/>
  <c r="N254" i="15"/>
  <c r="C94" i="15"/>
  <c r="C100" i="15"/>
  <c r="C95" i="15"/>
  <c r="C97" i="15"/>
  <c r="B245" i="15"/>
  <c r="C240" i="15" s="1"/>
  <c r="C185" i="15"/>
  <c r="C191" i="15"/>
  <c r="L257" i="15"/>
  <c r="L296" i="15"/>
  <c r="F154" i="15"/>
  <c r="G148" i="15" s="1"/>
  <c r="M100" i="15"/>
  <c r="M97" i="15"/>
  <c r="M99" i="15"/>
  <c r="M98" i="15"/>
  <c r="M95" i="15"/>
  <c r="M101" i="15"/>
  <c r="F295" i="15"/>
  <c r="F256" i="15"/>
  <c r="K97" i="15"/>
  <c r="H257" i="15"/>
  <c r="H296" i="15"/>
  <c r="L154" i="15"/>
  <c r="M146" i="15" s="1"/>
  <c r="D303" i="15"/>
  <c r="D342" i="15"/>
  <c r="F205" i="15"/>
  <c r="F244" i="15"/>
  <c r="N342" i="15"/>
  <c r="N303" i="15"/>
  <c r="F198" i="15"/>
  <c r="F193" i="15"/>
  <c r="G192" i="15" s="1"/>
  <c r="F237" i="15"/>
  <c r="D239" i="15"/>
  <c r="D200" i="15"/>
  <c r="G136" i="15"/>
  <c r="G138" i="15"/>
  <c r="G137" i="15"/>
  <c r="G139" i="15"/>
  <c r="J251" i="15"/>
  <c r="J290" i="15"/>
  <c r="D242" i="15"/>
  <c r="D203" i="15"/>
  <c r="P295" i="15"/>
  <c r="P256" i="15"/>
  <c r="D154" i="15"/>
  <c r="E150" i="15" s="1"/>
  <c r="N245" i="15"/>
  <c r="O243" i="15" s="1"/>
  <c r="N289" i="15"/>
  <c r="N250" i="15"/>
  <c r="P251" i="15"/>
  <c r="P290" i="15"/>
  <c r="G89" i="15"/>
  <c r="E137" i="15"/>
  <c r="K96" i="15"/>
  <c r="O146" i="15"/>
  <c r="I136" i="15"/>
  <c r="O152" i="15"/>
  <c r="E50" i="15"/>
  <c r="C98" i="15"/>
  <c r="C141" i="15"/>
  <c r="P154" i="15"/>
  <c r="Q149" i="15" s="1"/>
  <c r="G133" i="15"/>
  <c r="M94" i="15"/>
  <c r="J254" i="15"/>
  <c r="J293" i="15"/>
  <c r="B203" i="15"/>
  <c r="C190" i="15"/>
  <c r="B242" i="15"/>
  <c r="N256" i="15"/>
  <c r="N295" i="15"/>
  <c r="M139" i="15"/>
  <c r="M136" i="15"/>
  <c r="M138" i="15"/>
  <c r="M137" i="15"/>
  <c r="M140" i="15"/>
  <c r="M134" i="15"/>
  <c r="N206" i="15"/>
  <c r="O205" i="15" s="1"/>
  <c r="E97" i="15"/>
  <c r="E95" i="15"/>
  <c r="E101" i="15"/>
  <c r="E100" i="15"/>
  <c r="I139" i="15"/>
  <c r="I138" i="15"/>
  <c r="I135" i="15"/>
  <c r="I140" i="15"/>
  <c r="I137" i="15"/>
  <c r="J200" i="15"/>
  <c r="J239" i="15"/>
  <c r="G97" i="15"/>
  <c r="G99" i="15"/>
  <c r="G98" i="15"/>
  <c r="G100" i="15"/>
  <c r="O190" i="15"/>
  <c r="O187" i="15"/>
  <c r="O186" i="15"/>
  <c r="O188" i="15"/>
  <c r="D237" i="15"/>
  <c r="D198" i="15"/>
  <c r="D193" i="15"/>
  <c r="E189" i="15" s="1"/>
  <c r="B253" i="15"/>
  <c r="B292" i="15"/>
  <c r="D309" i="15"/>
  <c r="D348" i="15"/>
  <c r="H154" i="15"/>
  <c r="I146" i="15" s="1"/>
  <c r="B241" i="15"/>
  <c r="B202" i="15"/>
  <c r="C189" i="15"/>
  <c r="L200" i="15"/>
  <c r="L239" i="15"/>
  <c r="B244" i="15"/>
  <c r="C192" i="15"/>
  <c r="B205" i="15"/>
  <c r="L307" i="15"/>
  <c r="L346" i="15"/>
  <c r="P193" i="15"/>
  <c r="Q190" i="15" s="1"/>
  <c r="I97" i="15"/>
  <c r="I50" i="15"/>
  <c r="M133" i="15"/>
  <c r="E94" i="15"/>
  <c r="J193" i="15"/>
  <c r="K188" i="15" s="1"/>
  <c r="O185" i="15"/>
  <c r="J154" i="15"/>
  <c r="K149" i="15" s="1"/>
  <c r="B154" i="15"/>
  <c r="C151" i="15" s="1"/>
  <c r="I134" i="15"/>
  <c r="O153" i="15"/>
  <c r="Q50" i="15"/>
  <c r="K141" i="15"/>
  <c r="K240" i="4" l="1"/>
  <c r="H239" i="3"/>
  <c r="K238" i="1"/>
  <c r="L237" i="5"/>
  <c r="H237" i="2"/>
  <c r="H43" i="2"/>
  <c r="L119" i="5"/>
  <c r="K120" i="1"/>
  <c r="L68" i="5"/>
  <c r="K69" i="1"/>
  <c r="K226" i="1"/>
  <c r="L225" i="5"/>
  <c r="H225" i="2"/>
  <c r="H226" i="3"/>
  <c r="K227" i="4"/>
  <c r="K215" i="6"/>
  <c r="H214" i="3"/>
  <c r="H213" i="2"/>
  <c r="L213" i="5"/>
  <c r="K214" i="1"/>
  <c r="K203" i="1"/>
  <c r="H203" i="2" s="1"/>
  <c r="H202" i="2"/>
  <c r="K202" i="4"/>
  <c r="H201" i="3"/>
  <c r="K190" i="6"/>
  <c r="H190" i="3" s="1"/>
  <c r="H189" i="2"/>
  <c r="K191" i="4"/>
  <c r="M187" i="15"/>
  <c r="G102" i="15"/>
  <c r="P206" i="15"/>
  <c r="Q202" i="15" s="1"/>
  <c r="P245" i="15"/>
  <c r="Q243" i="15" s="1"/>
  <c r="I149" i="15"/>
  <c r="E151" i="15"/>
  <c r="E146" i="15"/>
  <c r="E148" i="15"/>
  <c r="J250" i="15"/>
  <c r="J289" i="15"/>
  <c r="K179" i="1"/>
  <c r="L178" i="5"/>
  <c r="H178" i="2"/>
  <c r="K179" i="4"/>
  <c r="H178" i="3"/>
  <c r="H165" i="3"/>
  <c r="H164" i="3"/>
  <c r="H163" i="2"/>
  <c r="L163" i="5"/>
  <c r="K164" i="1"/>
  <c r="K9" i="6"/>
  <c r="H8" i="2"/>
  <c r="H8" i="3"/>
  <c r="L152" i="5"/>
  <c r="K153" i="1"/>
  <c r="K10" i="1"/>
  <c r="L9" i="5"/>
  <c r="L33" i="5"/>
  <c r="K34" i="1"/>
  <c r="M33" i="1"/>
  <c r="O69" i="1"/>
  <c r="K92" i="1"/>
  <c r="M91" i="1"/>
  <c r="O91" i="1"/>
  <c r="N91" i="1"/>
  <c r="L91" i="5"/>
  <c r="K167" i="4"/>
  <c r="H166" i="3"/>
  <c r="P348" i="15"/>
  <c r="P309" i="15"/>
  <c r="H44" i="3"/>
  <c r="K45" i="6"/>
  <c r="O202" i="15"/>
  <c r="I186" i="15"/>
  <c r="I188" i="15"/>
  <c r="H91" i="2"/>
  <c r="H19" i="2"/>
  <c r="H19" i="3"/>
  <c r="K20" i="6"/>
  <c r="K117" i="6"/>
  <c r="H116" i="2"/>
  <c r="H116" i="3"/>
  <c r="K81" i="4"/>
  <c r="H80" i="3"/>
  <c r="L22" i="5"/>
  <c r="K23" i="1"/>
  <c r="L305" i="15"/>
  <c r="L344" i="15"/>
  <c r="D292" i="15"/>
  <c r="D253" i="15"/>
  <c r="N343" i="15"/>
  <c r="N304" i="15"/>
  <c r="M43" i="1"/>
  <c r="K44" i="1"/>
  <c r="N43" i="1"/>
  <c r="L43" i="5"/>
  <c r="N67" i="1"/>
  <c r="P293" i="15"/>
  <c r="P254" i="15"/>
  <c r="J346" i="15"/>
  <c r="J307" i="15"/>
  <c r="K68" i="6"/>
  <c r="H67" i="3"/>
  <c r="H67" i="2"/>
  <c r="I141" i="15"/>
  <c r="K187" i="15"/>
  <c r="C238" i="15"/>
  <c r="G187" i="15"/>
  <c r="E141" i="15"/>
  <c r="K93" i="6"/>
  <c r="H92" i="3"/>
  <c r="J257" i="15"/>
  <c r="J296" i="15"/>
  <c r="K128" i="1"/>
  <c r="L127" i="5"/>
  <c r="H127" i="2"/>
  <c r="M103" i="1"/>
  <c r="K104" i="1"/>
  <c r="L103" i="5"/>
  <c r="K105" i="6"/>
  <c r="H104" i="3"/>
  <c r="N56" i="1"/>
  <c r="M56" i="1"/>
  <c r="O56" i="1"/>
  <c r="K57" i="1"/>
  <c r="L56" i="5"/>
  <c r="M68" i="1"/>
  <c r="H308" i="15"/>
  <c r="H347" i="15"/>
  <c r="O193" i="15"/>
  <c r="K142" i="6"/>
  <c r="H141" i="2"/>
  <c r="H141" i="3"/>
  <c r="H56" i="2"/>
  <c r="K57" i="6"/>
  <c r="H56" i="3"/>
  <c r="F292" i="15"/>
  <c r="F253" i="15"/>
  <c r="K142" i="1"/>
  <c r="L141" i="5"/>
  <c r="L347" i="15"/>
  <c r="L308" i="15"/>
  <c r="H294" i="15"/>
  <c r="H255" i="15"/>
  <c r="H31" i="3"/>
  <c r="H31" i="2"/>
  <c r="K32" i="6"/>
  <c r="K131" i="6"/>
  <c r="H130" i="3"/>
  <c r="K83" i="6"/>
  <c r="L79" i="5"/>
  <c r="N79" i="1"/>
  <c r="M79" i="1"/>
  <c r="O79" i="1"/>
  <c r="K80" i="1"/>
  <c r="H79" i="2"/>
  <c r="B289" i="15"/>
  <c r="B250" i="15"/>
  <c r="N307" i="15"/>
  <c r="N346" i="15"/>
  <c r="H152" i="2"/>
  <c r="H152" i="3"/>
  <c r="K153" i="6"/>
  <c r="H103" i="2"/>
  <c r="I147" i="15"/>
  <c r="M148" i="15"/>
  <c r="E185" i="15"/>
  <c r="E187" i="15"/>
  <c r="H206" i="15"/>
  <c r="I198" i="15" s="1"/>
  <c r="B342" i="15"/>
  <c r="B303" i="15"/>
  <c r="P347" i="15"/>
  <c r="P308" i="15"/>
  <c r="H304" i="15"/>
  <c r="H343" i="15"/>
  <c r="L289" i="15"/>
  <c r="L250" i="15"/>
  <c r="L245" i="15"/>
  <c r="M237" i="15" s="1"/>
  <c r="F398" i="15"/>
  <c r="F359" i="15"/>
  <c r="C146" i="15"/>
  <c r="C152" i="15"/>
  <c r="C149" i="15"/>
  <c r="C147" i="15"/>
  <c r="J252" i="15"/>
  <c r="J291" i="15"/>
  <c r="N297" i="15"/>
  <c r="O296" i="15" s="1"/>
  <c r="N302" i="15"/>
  <c r="N341" i="15"/>
  <c r="D355" i="15"/>
  <c r="D394" i="15"/>
  <c r="B297" i="15"/>
  <c r="C290" i="15" s="1"/>
  <c r="C237" i="15"/>
  <c r="C243" i="15"/>
  <c r="N348" i="15"/>
  <c r="N309" i="15"/>
  <c r="P395" i="15"/>
  <c r="P356" i="15"/>
  <c r="M191" i="15"/>
  <c r="M188" i="15"/>
  <c r="M189" i="15"/>
  <c r="M190" i="15"/>
  <c r="M186" i="15"/>
  <c r="M192" i="15"/>
  <c r="O241" i="15"/>
  <c r="Q188" i="15"/>
  <c r="C148" i="15"/>
  <c r="O154" i="15"/>
  <c r="G147" i="15"/>
  <c r="C241" i="15"/>
  <c r="B293" i="15"/>
  <c r="B254" i="15"/>
  <c r="N345" i="15"/>
  <c r="N306" i="15"/>
  <c r="H306" i="15"/>
  <c r="H345" i="15"/>
  <c r="H253" i="15"/>
  <c r="H292" i="15"/>
  <c r="Q153" i="15"/>
  <c r="Q148" i="15"/>
  <c r="Q150" i="15"/>
  <c r="Q146" i="15"/>
  <c r="Q152" i="15"/>
  <c r="Q147" i="15"/>
  <c r="L303" i="15"/>
  <c r="L342" i="15"/>
  <c r="P341" i="15"/>
  <c r="P302" i="15"/>
  <c r="L291" i="15"/>
  <c r="L252" i="15"/>
  <c r="E149" i="15"/>
  <c r="E153" i="15"/>
  <c r="E147" i="15"/>
  <c r="E152" i="15"/>
  <c r="G188" i="15"/>
  <c r="G190" i="15"/>
  <c r="G191" i="15"/>
  <c r="G189" i="15"/>
  <c r="F296" i="15"/>
  <c r="F257" i="15"/>
  <c r="H309" i="15"/>
  <c r="H348" i="15"/>
  <c r="J347" i="15"/>
  <c r="J308" i="15"/>
  <c r="C193" i="15"/>
  <c r="G146" i="15"/>
  <c r="M141" i="15"/>
  <c r="G141" i="15"/>
  <c r="J245" i="15"/>
  <c r="K102" i="15"/>
  <c r="C153" i="15"/>
  <c r="B206" i="15"/>
  <c r="C202" i="15" s="1"/>
  <c r="D252" i="15"/>
  <c r="D291" i="15"/>
  <c r="K151" i="15"/>
  <c r="K146" i="15"/>
  <c r="K153" i="15"/>
  <c r="K152" i="15"/>
  <c r="K147" i="15"/>
  <c r="K150" i="15"/>
  <c r="J345" i="15"/>
  <c r="J306" i="15"/>
  <c r="Q192" i="15"/>
  <c r="Q187" i="15"/>
  <c r="Q189" i="15"/>
  <c r="Q186" i="15"/>
  <c r="Q191" i="15"/>
  <c r="Q185" i="15"/>
  <c r="N258" i="15"/>
  <c r="O256" i="15" s="1"/>
  <c r="F308" i="15"/>
  <c r="F347" i="15"/>
  <c r="L206" i="15"/>
  <c r="M200" i="15" s="1"/>
  <c r="D250" i="15"/>
  <c r="D289" i="15"/>
  <c r="D245" i="15"/>
  <c r="E237" i="15" s="1"/>
  <c r="B255" i="15"/>
  <c r="C242" i="15"/>
  <c r="B294" i="15"/>
  <c r="F206" i="15"/>
  <c r="G205" i="15" s="1"/>
  <c r="H290" i="15"/>
  <c r="H251" i="15"/>
  <c r="B296" i="15"/>
  <c r="C244" i="15"/>
  <c r="B257" i="15"/>
  <c r="D206" i="15"/>
  <c r="E200" i="15" s="1"/>
  <c r="O203" i="15"/>
  <c r="O200" i="15"/>
  <c r="O199" i="15"/>
  <c r="O201" i="15"/>
  <c r="D294" i="15"/>
  <c r="D255" i="15"/>
  <c r="F289" i="15"/>
  <c r="F250" i="15"/>
  <c r="F245" i="15"/>
  <c r="G244" i="15" s="1"/>
  <c r="N355" i="15"/>
  <c r="N394" i="15"/>
  <c r="L348" i="15"/>
  <c r="L309" i="15"/>
  <c r="I191" i="15"/>
  <c r="I190" i="15"/>
  <c r="I189" i="15"/>
  <c r="I192" i="15"/>
  <c r="I187" i="15"/>
  <c r="D254" i="15"/>
  <c r="D293" i="15"/>
  <c r="L358" i="15"/>
  <c r="L397" i="15"/>
  <c r="F345" i="15"/>
  <c r="F306" i="15"/>
  <c r="D347" i="15"/>
  <c r="D308" i="15"/>
  <c r="J253" i="15"/>
  <c r="J292" i="15"/>
  <c r="O244" i="15"/>
  <c r="E102" i="15"/>
  <c r="M102" i="15"/>
  <c r="C102" i="15"/>
  <c r="G186" i="15"/>
  <c r="O242" i="15"/>
  <c r="O239" i="15"/>
  <c r="O240" i="15"/>
  <c r="O238" i="15"/>
  <c r="B344" i="15"/>
  <c r="B305" i="15"/>
  <c r="L398" i="15"/>
  <c r="L359" i="15"/>
  <c r="G149" i="15"/>
  <c r="G151" i="15"/>
  <c r="G150" i="15"/>
  <c r="G152" i="15"/>
  <c r="P294" i="15"/>
  <c r="P255" i="15"/>
  <c r="P253" i="15"/>
  <c r="P292" i="15"/>
  <c r="D400" i="15"/>
  <c r="D361" i="15"/>
  <c r="J303" i="15"/>
  <c r="J342" i="15"/>
  <c r="K185" i="15"/>
  <c r="K190" i="15"/>
  <c r="K192" i="15"/>
  <c r="K191" i="15"/>
  <c r="K186" i="15"/>
  <c r="K189" i="15"/>
  <c r="I152" i="15"/>
  <c r="I151" i="15"/>
  <c r="I148" i="15"/>
  <c r="I150" i="15"/>
  <c r="I153" i="15"/>
  <c r="E188" i="15"/>
  <c r="E186" i="15"/>
  <c r="E192" i="15"/>
  <c r="E191" i="15"/>
  <c r="N308" i="15"/>
  <c r="N347" i="15"/>
  <c r="P303" i="15"/>
  <c r="P342" i="15"/>
  <c r="M152" i="15"/>
  <c r="M149" i="15"/>
  <c r="M150" i="15"/>
  <c r="M151" i="15"/>
  <c r="M147" i="15"/>
  <c r="M153" i="15"/>
  <c r="N357" i="15"/>
  <c r="N396" i="15"/>
  <c r="H250" i="15"/>
  <c r="H289" i="15"/>
  <c r="H245" i="15"/>
  <c r="I238" i="15" s="1"/>
  <c r="F251" i="15"/>
  <c r="F290" i="15"/>
  <c r="B252" i="15"/>
  <c r="C239" i="15"/>
  <c r="B291" i="15"/>
  <c r="F291" i="15"/>
  <c r="F252" i="15"/>
  <c r="B451" i="15"/>
  <c r="B412" i="15"/>
  <c r="O237" i="15"/>
  <c r="I102" i="15"/>
  <c r="C150" i="15"/>
  <c r="Q151" i="15"/>
  <c r="O198" i="15"/>
  <c r="G153" i="15"/>
  <c r="K148" i="15"/>
  <c r="J206" i="15"/>
  <c r="K201" i="15" s="1"/>
  <c r="E190" i="15"/>
  <c r="G185" i="15"/>
  <c r="O204" i="15"/>
  <c r="Q238" i="15" l="1"/>
  <c r="K239" i="1"/>
  <c r="H238" i="2"/>
  <c r="L238" i="5"/>
  <c r="L120" i="5"/>
  <c r="K121" i="1"/>
  <c r="Q237" i="15"/>
  <c r="K70" i="1"/>
  <c r="L69" i="5"/>
  <c r="K241" i="4"/>
  <c r="H240" i="3"/>
  <c r="K227" i="1"/>
  <c r="H226" i="2"/>
  <c r="L226" i="5"/>
  <c r="H227" i="3"/>
  <c r="K228" i="4"/>
  <c r="K216" i="6"/>
  <c r="H215" i="3"/>
  <c r="L214" i="5"/>
  <c r="K215" i="1"/>
  <c r="H214" i="2"/>
  <c r="K204" i="1"/>
  <c r="H204" i="2" s="1"/>
  <c r="L203" i="5"/>
  <c r="K203" i="4"/>
  <c r="H202" i="3"/>
  <c r="G239" i="15"/>
  <c r="K191" i="6"/>
  <c r="H191" i="3" s="1"/>
  <c r="H190" i="2"/>
  <c r="K192" i="4"/>
  <c r="J297" i="15"/>
  <c r="K290" i="15" s="1"/>
  <c r="I154" i="15"/>
  <c r="Q242" i="15"/>
  <c r="Q244" i="15"/>
  <c r="C205" i="15"/>
  <c r="C292" i="15"/>
  <c r="Q239" i="15"/>
  <c r="G238" i="15"/>
  <c r="I193" i="15"/>
  <c r="G198" i="15"/>
  <c r="M193" i="15"/>
  <c r="K193" i="15"/>
  <c r="Q240" i="15"/>
  <c r="I201" i="15"/>
  <c r="Q241" i="15"/>
  <c r="Q204" i="15"/>
  <c r="E154" i="15"/>
  <c r="Q198" i="15"/>
  <c r="Q205" i="15"/>
  <c r="Q199" i="15"/>
  <c r="G199" i="15"/>
  <c r="E202" i="15"/>
  <c r="Q200" i="15"/>
  <c r="Q203" i="15"/>
  <c r="Q201" i="15"/>
  <c r="G200" i="15"/>
  <c r="J341" i="15"/>
  <c r="J302" i="15"/>
  <c r="M154" i="15"/>
  <c r="K180" i="1"/>
  <c r="L179" i="5"/>
  <c r="H179" i="2"/>
  <c r="H179" i="3"/>
  <c r="K180" i="4"/>
  <c r="K165" i="1"/>
  <c r="L164" i="5"/>
  <c r="H164" i="2"/>
  <c r="H32" i="2"/>
  <c r="H32" i="3"/>
  <c r="K33" i="6"/>
  <c r="H131" i="3"/>
  <c r="K132" i="6"/>
  <c r="H105" i="3"/>
  <c r="K106" i="6"/>
  <c r="P306" i="15"/>
  <c r="P345" i="15"/>
  <c r="K35" i="1"/>
  <c r="L34" i="5"/>
  <c r="M34" i="1"/>
  <c r="O70" i="1"/>
  <c r="N395" i="15"/>
  <c r="N356" i="15"/>
  <c r="K58" i="1"/>
  <c r="O57" i="1"/>
  <c r="N57" i="1"/>
  <c r="L57" i="5"/>
  <c r="M69" i="1"/>
  <c r="L396" i="15"/>
  <c r="L357" i="15"/>
  <c r="H117" i="2"/>
  <c r="K118" i="6"/>
  <c r="H117" i="3"/>
  <c r="K46" i="6"/>
  <c r="H45" i="3"/>
  <c r="I237" i="15"/>
  <c r="C203" i="15"/>
  <c r="N398" i="15"/>
  <c r="N359" i="15"/>
  <c r="L142" i="5"/>
  <c r="K143" i="1"/>
  <c r="M104" i="1"/>
  <c r="L104" i="5"/>
  <c r="K105" i="1"/>
  <c r="H105" i="2" s="1"/>
  <c r="D344" i="15"/>
  <c r="D305" i="15"/>
  <c r="K168" i="4"/>
  <c r="H167" i="3"/>
  <c r="L399" i="15"/>
  <c r="L360" i="15"/>
  <c r="K82" i="4"/>
  <c r="H81" i="3"/>
  <c r="H153" i="2"/>
  <c r="K154" i="6"/>
  <c r="H153" i="3"/>
  <c r="K81" i="1"/>
  <c r="L80" i="5"/>
  <c r="M80" i="1"/>
  <c r="O80" i="1"/>
  <c r="N80" i="1"/>
  <c r="H80" i="2"/>
  <c r="H399" i="15"/>
  <c r="H360" i="15"/>
  <c r="J309" i="15"/>
  <c r="J348" i="15"/>
  <c r="J398" i="15"/>
  <c r="J359" i="15"/>
  <c r="P361" i="15"/>
  <c r="P400" i="15"/>
  <c r="H104" i="2"/>
  <c r="O295" i="15"/>
  <c r="E241" i="15"/>
  <c r="E198" i="15"/>
  <c r="H346" i="15"/>
  <c r="H307" i="15"/>
  <c r="H57" i="2"/>
  <c r="K58" i="6"/>
  <c r="H57" i="3"/>
  <c r="L92" i="5"/>
  <c r="O92" i="1"/>
  <c r="M92" i="1"/>
  <c r="N92" i="1"/>
  <c r="K93" i="1"/>
  <c r="B302" i="15"/>
  <c r="B341" i="15"/>
  <c r="K84" i="6"/>
  <c r="K143" i="6"/>
  <c r="H142" i="3"/>
  <c r="H142" i="2"/>
  <c r="K94" i="6"/>
  <c r="H93" i="3"/>
  <c r="K69" i="6"/>
  <c r="H68" i="2"/>
  <c r="H68" i="3"/>
  <c r="K45" i="1"/>
  <c r="M44" i="1"/>
  <c r="L44" i="5"/>
  <c r="N44" i="1"/>
  <c r="N68" i="1"/>
  <c r="L23" i="5"/>
  <c r="K24" i="1"/>
  <c r="K154" i="1"/>
  <c r="L153" i="5"/>
  <c r="Q154" i="15"/>
  <c r="G193" i="15"/>
  <c r="K200" i="15"/>
  <c r="G237" i="15"/>
  <c r="I240" i="15"/>
  <c r="K10" i="6"/>
  <c r="H9" i="2"/>
  <c r="H9" i="3"/>
  <c r="K129" i="1"/>
  <c r="L128" i="5"/>
  <c r="H128" i="2"/>
  <c r="F305" i="15"/>
  <c r="F344" i="15"/>
  <c r="H20" i="2"/>
  <c r="K21" i="6"/>
  <c r="H20" i="3"/>
  <c r="K11" i="1"/>
  <c r="L10" i="5"/>
  <c r="P297" i="15"/>
  <c r="Q289" i="15" s="1"/>
  <c r="E193" i="15"/>
  <c r="I199" i="15"/>
  <c r="H92" i="2"/>
  <c r="H44" i="2"/>
  <c r="N407" i="15"/>
  <c r="N446" i="15"/>
  <c r="F309" i="15"/>
  <c r="F348" i="15"/>
  <c r="L400" i="15"/>
  <c r="L361" i="15"/>
  <c r="D343" i="15"/>
  <c r="D304" i="15"/>
  <c r="P393" i="15"/>
  <c r="P354" i="15"/>
  <c r="L341" i="15"/>
  <c r="L302" i="15"/>
  <c r="L297" i="15"/>
  <c r="B503" i="15"/>
  <c r="B464" i="15"/>
  <c r="H258" i="15"/>
  <c r="I251" i="15" s="1"/>
  <c r="L450" i="15"/>
  <c r="L411" i="15"/>
  <c r="D306" i="15"/>
  <c r="D345" i="15"/>
  <c r="F302" i="15"/>
  <c r="F341" i="15"/>
  <c r="F297" i="15"/>
  <c r="G296" i="15" s="1"/>
  <c r="E240" i="15"/>
  <c r="E238" i="15"/>
  <c r="E244" i="15"/>
  <c r="E243" i="15"/>
  <c r="J358" i="15"/>
  <c r="J397" i="15"/>
  <c r="B306" i="15"/>
  <c r="B345" i="15"/>
  <c r="C293" i="15"/>
  <c r="D446" i="15"/>
  <c r="D407" i="15"/>
  <c r="O294" i="15"/>
  <c r="O291" i="15"/>
  <c r="O290" i="15"/>
  <c r="O292" i="15"/>
  <c r="L258" i="15"/>
  <c r="M252" i="15" s="1"/>
  <c r="E239" i="15"/>
  <c r="G154" i="15"/>
  <c r="B258" i="15"/>
  <c r="C254" i="15" s="1"/>
  <c r="P355" i="15"/>
  <c r="P394" i="15"/>
  <c r="H342" i="15"/>
  <c r="H303" i="15"/>
  <c r="J360" i="15"/>
  <c r="J399" i="15"/>
  <c r="H397" i="15"/>
  <c r="H358" i="15"/>
  <c r="B394" i="15"/>
  <c r="B355" i="15"/>
  <c r="K237" i="15"/>
  <c r="K244" i="15"/>
  <c r="K242" i="15"/>
  <c r="K241" i="15"/>
  <c r="K243" i="15"/>
  <c r="K238" i="15"/>
  <c r="N400" i="15"/>
  <c r="N361" i="15"/>
  <c r="H302" i="15"/>
  <c r="H341" i="15"/>
  <c r="H297" i="15"/>
  <c r="I290" i="15" s="1"/>
  <c r="H400" i="15"/>
  <c r="H361" i="15"/>
  <c r="N397" i="15"/>
  <c r="N358" i="15"/>
  <c r="M243" i="15"/>
  <c r="M240" i="15"/>
  <c r="M242" i="15"/>
  <c r="M241" i="15"/>
  <c r="M244" i="15"/>
  <c r="M238" i="15"/>
  <c r="I243" i="15"/>
  <c r="I242" i="15"/>
  <c r="I239" i="15"/>
  <c r="I244" i="15"/>
  <c r="I241" i="15"/>
  <c r="G240" i="15"/>
  <c r="G242" i="15"/>
  <c r="G243" i="15"/>
  <c r="G241" i="15"/>
  <c r="B346" i="15"/>
  <c r="B307" i="15"/>
  <c r="C294" i="15"/>
  <c r="M204" i="15"/>
  <c r="M201" i="15"/>
  <c r="M203" i="15"/>
  <c r="M202" i="15"/>
  <c r="M205" i="15"/>
  <c r="M199" i="15"/>
  <c r="O255" i="15"/>
  <c r="O252" i="15"/>
  <c r="O251" i="15"/>
  <c r="O253" i="15"/>
  <c r="J304" i="15"/>
  <c r="J343" i="15"/>
  <c r="C154" i="15"/>
  <c r="K154" i="15"/>
  <c r="C245" i="15"/>
  <c r="M239" i="15"/>
  <c r="O289" i="15"/>
  <c r="N409" i="15"/>
  <c r="N448" i="15"/>
  <c r="F358" i="15"/>
  <c r="F397" i="15"/>
  <c r="D360" i="15"/>
  <c r="D399" i="15"/>
  <c r="B348" i="15"/>
  <c r="B309" i="15"/>
  <c r="C296" i="15"/>
  <c r="C198" i="15"/>
  <c r="C204" i="15"/>
  <c r="C199" i="15"/>
  <c r="C201" i="15"/>
  <c r="H344" i="15"/>
  <c r="H305" i="15"/>
  <c r="N310" i="15"/>
  <c r="O309" i="15" s="1"/>
  <c r="N399" i="15"/>
  <c r="N360" i="15"/>
  <c r="F360" i="15"/>
  <c r="F399" i="15"/>
  <c r="N349" i="15"/>
  <c r="O345" i="15" s="1"/>
  <c r="N354" i="15"/>
  <c r="N393" i="15"/>
  <c r="P344" i="15"/>
  <c r="P305" i="15"/>
  <c r="J355" i="15"/>
  <c r="J394" i="15"/>
  <c r="D452" i="15"/>
  <c r="D413" i="15"/>
  <c r="B357" i="15"/>
  <c r="B396" i="15"/>
  <c r="J305" i="15"/>
  <c r="J344" i="15"/>
  <c r="L410" i="15"/>
  <c r="L449" i="15"/>
  <c r="E201" i="15"/>
  <c r="E205" i="15"/>
  <c r="E199" i="15"/>
  <c r="E204" i="15"/>
  <c r="G201" i="15"/>
  <c r="G203" i="15"/>
  <c r="G204" i="15"/>
  <c r="G202" i="15"/>
  <c r="L304" i="15"/>
  <c r="L343" i="15"/>
  <c r="P447" i="15"/>
  <c r="P408" i="15"/>
  <c r="F450" i="15"/>
  <c r="F411" i="15"/>
  <c r="P399" i="15"/>
  <c r="P360" i="15"/>
  <c r="O206" i="15"/>
  <c r="O257" i="15"/>
  <c r="M198" i="15"/>
  <c r="O250" i="15"/>
  <c r="O293" i="15"/>
  <c r="O254" i="15"/>
  <c r="E203" i="15"/>
  <c r="K239" i="15"/>
  <c r="F303" i="15"/>
  <c r="F342" i="15"/>
  <c r="P346" i="15"/>
  <c r="P307" i="15"/>
  <c r="D307" i="15"/>
  <c r="D346" i="15"/>
  <c r="D302" i="15"/>
  <c r="D341" i="15"/>
  <c r="D297" i="15"/>
  <c r="C291" i="15"/>
  <c r="B343" i="15"/>
  <c r="B304" i="15"/>
  <c r="B349" i="15"/>
  <c r="C289" i="15"/>
  <c r="C295" i="15"/>
  <c r="F258" i="15"/>
  <c r="G252" i="15" s="1"/>
  <c r="K198" i="15"/>
  <c r="K205" i="15"/>
  <c r="K203" i="15"/>
  <c r="K202" i="15"/>
  <c r="K204" i="15"/>
  <c r="K199" i="15"/>
  <c r="F343" i="15"/>
  <c r="F304" i="15"/>
  <c r="D258" i="15"/>
  <c r="E254" i="15" s="1"/>
  <c r="L355" i="15"/>
  <c r="L394" i="15"/>
  <c r="H395" i="15"/>
  <c r="H356" i="15"/>
  <c r="I204" i="15"/>
  <c r="I203" i="15"/>
  <c r="I202" i="15"/>
  <c r="I205" i="15"/>
  <c r="I200" i="15"/>
  <c r="O245" i="15"/>
  <c r="C255" i="15"/>
  <c r="Q193" i="15"/>
  <c r="C200" i="15"/>
  <c r="K240" i="15"/>
  <c r="E242" i="15"/>
  <c r="P258" i="15"/>
  <c r="J258" i="15"/>
  <c r="K71" i="1" l="1"/>
  <c r="L70" i="5"/>
  <c r="K122" i="1"/>
  <c r="L122" i="5" s="1"/>
  <c r="L121" i="5"/>
  <c r="Q206" i="15"/>
  <c r="K242" i="4"/>
  <c r="H242" i="3" s="1"/>
  <c r="H241" i="3"/>
  <c r="K240" i="1"/>
  <c r="L239" i="5"/>
  <c r="H239" i="2"/>
  <c r="G289" i="15"/>
  <c r="I250" i="15"/>
  <c r="K228" i="1"/>
  <c r="L227" i="5"/>
  <c r="H227" i="2"/>
  <c r="K229" i="4"/>
  <c r="H228" i="3"/>
  <c r="K217" i="6"/>
  <c r="H216" i="3"/>
  <c r="H215" i="2"/>
  <c r="L215" i="5"/>
  <c r="K216" i="1"/>
  <c r="K205" i="1"/>
  <c r="L205" i="5" s="1"/>
  <c r="L204" i="5"/>
  <c r="K204" i="4"/>
  <c r="H203" i="3"/>
  <c r="Q245" i="15"/>
  <c r="G291" i="15"/>
  <c r="G290" i="15"/>
  <c r="K192" i="6"/>
  <c r="H192" i="3" s="1"/>
  <c r="H191" i="2"/>
  <c r="K193" i="4"/>
  <c r="K293" i="15"/>
  <c r="K289" i="15"/>
  <c r="K296" i="15"/>
  <c r="K292" i="15"/>
  <c r="K291" i="15"/>
  <c r="K295" i="15"/>
  <c r="K294" i="15"/>
  <c r="B310" i="15"/>
  <c r="C307" i="15" s="1"/>
  <c r="J349" i="15"/>
  <c r="K342" i="15" s="1"/>
  <c r="G206" i="15"/>
  <c r="I245" i="15"/>
  <c r="Q290" i="15"/>
  <c r="J393" i="15"/>
  <c r="J354" i="15"/>
  <c r="E206" i="15"/>
  <c r="K181" i="1"/>
  <c r="L180" i="5"/>
  <c r="H180" i="2"/>
  <c r="H180" i="3"/>
  <c r="K181" i="4"/>
  <c r="L165" i="5"/>
  <c r="H165" i="2"/>
  <c r="K166" i="1"/>
  <c r="L35" i="5"/>
  <c r="K36" i="1"/>
  <c r="M35" i="1"/>
  <c r="O71" i="1"/>
  <c r="L93" i="5"/>
  <c r="O93" i="1"/>
  <c r="M93" i="1"/>
  <c r="N93" i="1"/>
  <c r="K94" i="1"/>
  <c r="H94" i="2" s="1"/>
  <c r="H168" i="3"/>
  <c r="K169" i="4"/>
  <c r="L143" i="5"/>
  <c r="K144" i="1"/>
  <c r="H46" i="3"/>
  <c r="K47" i="6"/>
  <c r="L45" i="5"/>
  <c r="K46" i="1"/>
  <c r="M58" i="1" s="1"/>
  <c r="M45" i="1"/>
  <c r="N45" i="1"/>
  <c r="N69" i="1"/>
  <c r="N81" i="1"/>
  <c r="O81" i="1"/>
  <c r="M81" i="1"/>
  <c r="K82" i="1"/>
  <c r="L81" i="5"/>
  <c r="H81" i="2"/>
  <c r="D357" i="15"/>
  <c r="D396" i="15"/>
  <c r="Q294" i="15"/>
  <c r="G250" i="15"/>
  <c r="G251" i="15"/>
  <c r="O302" i="15"/>
  <c r="E252" i="15"/>
  <c r="E255" i="15"/>
  <c r="Q296" i="15"/>
  <c r="H359" i="15"/>
  <c r="H398" i="15"/>
  <c r="L11" i="5"/>
  <c r="K12" i="1"/>
  <c r="L129" i="5"/>
  <c r="K130" i="1"/>
  <c r="H129" i="2"/>
  <c r="K85" i="6"/>
  <c r="J361" i="15"/>
  <c r="J400" i="15"/>
  <c r="N450" i="15"/>
  <c r="N411" i="15"/>
  <c r="K59" i="1"/>
  <c r="L58" i="5"/>
  <c r="N58" i="1"/>
  <c r="O58" i="1"/>
  <c r="M70" i="1"/>
  <c r="H143" i="2"/>
  <c r="K144" i="6"/>
  <c r="H143" i="3"/>
  <c r="J450" i="15"/>
  <c r="J411" i="15"/>
  <c r="K119" i="6"/>
  <c r="H118" i="2"/>
  <c r="H118" i="3"/>
  <c r="P358" i="15"/>
  <c r="P397" i="15"/>
  <c r="H33" i="2"/>
  <c r="H33" i="3"/>
  <c r="K34" i="6"/>
  <c r="E245" i="15"/>
  <c r="Q293" i="15"/>
  <c r="I206" i="15"/>
  <c r="Q291" i="15"/>
  <c r="H93" i="2"/>
  <c r="M57" i="1"/>
  <c r="H94" i="3"/>
  <c r="K95" i="6"/>
  <c r="K11" i="6"/>
  <c r="H10" i="2"/>
  <c r="H10" i="3"/>
  <c r="L24" i="5"/>
  <c r="K25" i="1"/>
  <c r="B354" i="15"/>
  <c r="B393" i="15"/>
  <c r="K59" i="6"/>
  <c r="H58" i="2"/>
  <c r="H58" i="3"/>
  <c r="H451" i="15"/>
  <c r="H412" i="15"/>
  <c r="H154" i="3"/>
  <c r="H154" i="2"/>
  <c r="K155" i="6"/>
  <c r="L412" i="15"/>
  <c r="L451" i="15"/>
  <c r="C257" i="15"/>
  <c r="Q295" i="15"/>
  <c r="Q292" i="15"/>
  <c r="M245" i="15"/>
  <c r="H45" i="2"/>
  <c r="K83" i="4"/>
  <c r="H82" i="3"/>
  <c r="F396" i="15"/>
  <c r="F357" i="15"/>
  <c r="K70" i="6"/>
  <c r="H69" i="3"/>
  <c r="H69" i="2"/>
  <c r="P452" i="15"/>
  <c r="P413" i="15"/>
  <c r="H132" i="3"/>
  <c r="K133" i="6"/>
  <c r="H21" i="2"/>
  <c r="K22" i="6"/>
  <c r="H21" i="3"/>
  <c r="K155" i="1"/>
  <c r="L154" i="5"/>
  <c r="K106" i="1"/>
  <c r="M105" i="1"/>
  <c r="L105" i="5"/>
  <c r="L448" i="15"/>
  <c r="L409" i="15"/>
  <c r="N447" i="15"/>
  <c r="N408" i="15"/>
  <c r="K107" i="6"/>
  <c r="H106" i="3"/>
  <c r="H106" i="2"/>
  <c r="G245" i="15"/>
  <c r="P349" i="15"/>
  <c r="Q348" i="15" s="1"/>
  <c r="L407" i="15"/>
  <c r="L446" i="15"/>
  <c r="D354" i="15"/>
  <c r="D393" i="15"/>
  <c r="D349" i="15"/>
  <c r="E345" i="15" s="1"/>
  <c r="H449" i="15"/>
  <c r="H410" i="15"/>
  <c r="P407" i="15"/>
  <c r="P446" i="15"/>
  <c r="M295" i="15"/>
  <c r="M292" i="15"/>
  <c r="M293" i="15"/>
  <c r="M294" i="15"/>
  <c r="M290" i="15"/>
  <c r="M296" i="15"/>
  <c r="E292" i="15"/>
  <c r="E296" i="15"/>
  <c r="E290" i="15"/>
  <c r="E295" i="15"/>
  <c r="P398" i="15"/>
  <c r="P359" i="15"/>
  <c r="N362" i="15"/>
  <c r="O361" i="15" s="1"/>
  <c r="O307" i="15"/>
  <c r="O304" i="15"/>
  <c r="O305" i="15"/>
  <c r="O303" i="15"/>
  <c r="J356" i="15"/>
  <c r="J395" i="15"/>
  <c r="N449" i="15"/>
  <c r="N410" i="15"/>
  <c r="N498" i="15"/>
  <c r="N459" i="15"/>
  <c r="F502" i="15"/>
  <c r="F463" i="15"/>
  <c r="J396" i="15"/>
  <c r="J357" i="15"/>
  <c r="N406" i="15"/>
  <c r="N445" i="15"/>
  <c r="N401" i="15"/>
  <c r="O399" i="15" s="1"/>
  <c r="N451" i="15"/>
  <c r="N412" i="15"/>
  <c r="F449" i="15"/>
  <c r="F410" i="15"/>
  <c r="H310" i="15"/>
  <c r="I302" i="15" s="1"/>
  <c r="H394" i="15"/>
  <c r="H355" i="15"/>
  <c r="B358" i="15"/>
  <c r="C345" i="15"/>
  <c r="B397" i="15"/>
  <c r="I256" i="15"/>
  <c r="I255" i="15"/>
  <c r="I252" i="15"/>
  <c r="I254" i="15"/>
  <c r="I257" i="15"/>
  <c r="C297" i="15"/>
  <c r="C206" i="15"/>
  <c r="O348" i="15"/>
  <c r="E293" i="15"/>
  <c r="E289" i="15"/>
  <c r="M291" i="15"/>
  <c r="O306" i="15"/>
  <c r="Q257" i="15"/>
  <c r="Q254" i="15"/>
  <c r="Q252" i="15"/>
  <c r="Q250" i="15"/>
  <c r="Q256" i="15"/>
  <c r="Q251" i="15"/>
  <c r="O346" i="15"/>
  <c r="O343" i="15"/>
  <c r="O342" i="15"/>
  <c r="O344" i="15"/>
  <c r="F395" i="15"/>
  <c r="F356" i="15"/>
  <c r="D397" i="15"/>
  <c r="D358" i="15"/>
  <c r="K250" i="15"/>
  <c r="K255" i="15"/>
  <c r="K257" i="15"/>
  <c r="K251" i="15"/>
  <c r="K256" i="15"/>
  <c r="K254" i="15"/>
  <c r="I294" i="15"/>
  <c r="I295" i="15"/>
  <c r="I296" i="15"/>
  <c r="I293" i="15"/>
  <c r="I291" i="15"/>
  <c r="D356" i="15"/>
  <c r="D395" i="15"/>
  <c r="E253" i="15"/>
  <c r="E257" i="15"/>
  <c r="E251" i="15"/>
  <c r="E256" i="15"/>
  <c r="D359" i="15"/>
  <c r="D398" i="15"/>
  <c r="P451" i="15"/>
  <c r="P412" i="15"/>
  <c r="P460" i="15"/>
  <c r="P499" i="15"/>
  <c r="L501" i="15"/>
  <c r="L462" i="15"/>
  <c r="D451" i="15"/>
  <c r="D412" i="15"/>
  <c r="D498" i="15"/>
  <c r="D459" i="15"/>
  <c r="J449" i="15"/>
  <c r="J410" i="15"/>
  <c r="F393" i="15"/>
  <c r="F354" i="15"/>
  <c r="F349" i="15"/>
  <c r="G341" i="15" s="1"/>
  <c r="E291" i="15"/>
  <c r="O347" i="15"/>
  <c r="O297" i="15"/>
  <c r="K206" i="15"/>
  <c r="M206" i="15"/>
  <c r="I292" i="15"/>
  <c r="I289" i="15"/>
  <c r="I253" i="15"/>
  <c r="M289" i="15"/>
  <c r="B401" i="15"/>
  <c r="C396" i="15" s="1"/>
  <c r="C341" i="15"/>
  <c r="C347" i="15"/>
  <c r="F394" i="15"/>
  <c r="F355" i="15"/>
  <c r="F412" i="15"/>
  <c r="F451" i="15"/>
  <c r="L395" i="15"/>
  <c r="L356" i="15"/>
  <c r="D504" i="15"/>
  <c r="D465" i="15"/>
  <c r="C346" i="15"/>
  <c r="B398" i="15"/>
  <c r="B359" i="15"/>
  <c r="H393" i="15"/>
  <c r="H354" i="15"/>
  <c r="H349" i="15"/>
  <c r="I342" i="15" s="1"/>
  <c r="M253" i="15"/>
  <c r="M256" i="15"/>
  <c r="M254" i="15"/>
  <c r="M255" i="15"/>
  <c r="M257" i="15"/>
  <c r="M251" i="15"/>
  <c r="H447" i="15"/>
  <c r="H408" i="15"/>
  <c r="G253" i="15"/>
  <c r="G255" i="15"/>
  <c r="G254" i="15"/>
  <c r="G256" i="15"/>
  <c r="F310" i="15"/>
  <c r="G304" i="15" s="1"/>
  <c r="F400" i="15"/>
  <c r="F361" i="15"/>
  <c r="B356" i="15"/>
  <c r="B395" i="15"/>
  <c r="C343" i="15"/>
  <c r="H396" i="15"/>
  <c r="H357" i="15"/>
  <c r="C348" i="15"/>
  <c r="B361" i="15"/>
  <c r="B400" i="15"/>
  <c r="C250" i="15"/>
  <c r="C256" i="15"/>
  <c r="C253" i="15"/>
  <c r="C251" i="15"/>
  <c r="L463" i="15"/>
  <c r="L502" i="15"/>
  <c r="B516" i="15"/>
  <c r="B555" i="15"/>
  <c r="L349" i="15"/>
  <c r="M343" i="15" s="1"/>
  <c r="L393" i="15"/>
  <c r="L354" i="15"/>
  <c r="L452" i="15"/>
  <c r="L413" i="15"/>
  <c r="O341" i="15"/>
  <c r="Q253" i="15"/>
  <c r="G257" i="15"/>
  <c r="M250" i="15"/>
  <c r="E294" i="15"/>
  <c r="O258" i="15"/>
  <c r="C344" i="15"/>
  <c r="J310" i="15"/>
  <c r="K305" i="15" s="1"/>
  <c r="K253" i="15"/>
  <c r="O308" i="15"/>
  <c r="K245" i="15"/>
  <c r="B407" i="15"/>
  <c r="B446" i="15"/>
  <c r="D310" i="15"/>
  <c r="B409" i="15"/>
  <c r="B448" i="15"/>
  <c r="J446" i="15"/>
  <c r="J407" i="15"/>
  <c r="P357" i="15"/>
  <c r="P396" i="15"/>
  <c r="P401" i="15" s="1"/>
  <c r="Q399" i="15" s="1"/>
  <c r="N461" i="15"/>
  <c r="N500" i="15"/>
  <c r="H413" i="15"/>
  <c r="H452" i="15"/>
  <c r="N452" i="15"/>
  <c r="N413" i="15"/>
  <c r="J412" i="15"/>
  <c r="J451" i="15"/>
  <c r="G292" i="15"/>
  <c r="G294" i="15"/>
  <c r="G293" i="15"/>
  <c r="G295" i="15"/>
  <c r="L310" i="15"/>
  <c r="M304" i="15" s="1"/>
  <c r="P406" i="15"/>
  <c r="P445" i="15"/>
  <c r="C342" i="15"/>
  <c r="K252" i="15"/>
  <c r="E250" i="15"/>
  <c r="Q255" i="15"/>
  <c r="C252" i="15"/>
  <c r="P310" i="15"/>
  <c r="Q307" i="15" s="1"/>
  <c r="O393" i="15" l="1"/>
  <c r="C302" i="15"/>
  <c r="K241" i="1"/>
  <c r="H240" i="2"/>
  <c r="L240" i="5"/>
  <c r="O400" i="15"/>
  <c r="O397" i="15"/>
  <c r="C309" i="15"/>
  <c r="K72" i="1"/>
  <c r="L71" i="5"/>
  <c r="G303" i="15"/>
  <c r="K229" i="1"/>
  <c r="H228" i="2"/>
  <c r="L228" i="5"/>
  <c r="H229" i="3"/>
  <c r="K230" i="4"/>
  <c r="H230" i="3" s="1"/>
  <c r="K218" i="6"/>
  <c r="H218" i="3" s="1"/>
  <c r="H217" i="3"/>
  <c r="K217" i="1"/>
  <c r="H216" i="2"/>
  <c r="L216" i="5"/>
  <c r="K206" i="1"/>
  <c r="L206" i="5" s="1"/>
  <c r="H205" i="2"/>
  <c r="K205" i="4"/>
  <c r="H204" i="3"/>
  <c r="Q347" i="15"/>
  <c r="Q342" i="15"/>
  <c r="Q341" i="15"/>
  <c r="G309" i="15"/>
  <c r="K297" i="15"/>
  <c r="K193" i="6"/>
  <c r="H193" i="3" s="1"/>
  <c r="H192" i="2"/>
  <c r="K194" i="4"/>
  <c r="K346" i="15"/>
  <c r="K348" i="15"/>
  <c r="K344" i="15"/>
  <c r="J401" i="15"/>
  <c r="K398" i="15" s="1"/>
  <c r="K345" i="15"/>
  <c r="C394" i="15"/>
  <c r="G258" i="15"/>
  <c r="Q346" i="15"/>
  <c r="Q343" i="15"/>
  <c r="Q344" i="15"/>
  <c r="Q345" i="15"/>
  <c r="C308" i="15"/>
  <c r="Q297" i="15"/>
  <c r="M341" i="15"/>
  <c r="E346" i="15"/>
  <c r="J362" i="15"/>
  <c r="C303" i="15"/>
  <c r="C306" i="15"/>
  <c r="C305" i="15"/>
  <c r="K347" i="15"/>
  <c r="G302" i="15"/>
  <c r="C304" i="15"/>
  <c r="G343" i="15"/>
  <c r="I258" i="15"/>
  <c r="J445" i="15"/>
  <c r="J406" i="15"/>
  <c r="I305" i="15"/>
  <c r="I303" i="15"/>
  <c r="K343" i="15"/>
  <c r="K341" i="15"/>
  <c r="K182" i="1"/>
  <c r="L181" i="5"/>
  <c r="H181" i="2"/>
  <c r="H181" i="3"/>
  <c r="K182" i="4"/>
  <c r="H182" i="3" s="1"/>
  <c r="L166" i="5"/>
  <c r="H166" i="2"/>
  <c r="K167" i="1"/>
  <c r="K355" i="15"/>
  <c r="K358" i="15"/>
  <c r="P504" i="15"/>
  <c r="P465" i="15"/>
  <c r="K84" i="4"/>
  <c r="H83" i="3"/>
  <c r="B406" i="15"/>
  <c r="B445" i="15"/>
  <c r="H34" i="3"/>
  <c r="K35" i="6"/>
  <c r="H34" i="2"/>
  <c r="K145" i="1"/>
  <c r="L144" i="5"/>
  <c r="K134" i="6"/>
  <c r="H133" i="3"/>
  <c r="F409" i="15"/>
  <c r="F448" i="15"/>
  <c r="L503" i="15"/>
  <c r="L464" i="15"/>
  <c r="K12" i="6"/>
  <c r="H11" i="3"/>
  <c r="H11" i="2"/>
  <c r="O310" i="15"/>
  <c r="B362" i="15"/>
  <c r="C356" i="15" s="1"/>
  <c r="E343" i="15"/>
  <c r="L155" i="5"/>
  <c r="K156" i="1"/>
  <c r="J502" i="15"/>
  <c r="J463" i="15"/>
  <c r="J413" i="15"/>
  <c r="J452" i="15"/>
  <c r="D448" i="15"/>
  <c r="D409" i="15"/>
  <c r="K48" i="6"/>
  <c r="H47" i="3"/>
  <c r="L461" i="15"/>
  <c r="L500" i="15"/>
  <c r="K71" i="6"/>
  <c r="H70" i="3"/>
  <c r="H70" i="2"/>
  <c r="H503" i="15"/>
  <c r="H464" i="15"/>
  <c r="N463" i="15"/>
  <c r="N502" i="15"/>
  <c r="H411" i="15"/>
  <c r="H450" i="15"/>
  <c r="K83" i="1"/>
  <c r="L82" i="5"/>
  <c r="M82" i="1"/>
  <c r="O82" i="1"/>
  <c r="N82" i="1"/>
  <c r="H82" i="2"/>
  <c r="K95" i="1"/>
  <c r="N94" i="1"/>
  <c r="L94" i="5"/>
  <c r="M94" i="1"/>
  <c r="O94" i="1"/>
  <c r="E341" i="15"/>
  <c r="H22" i="3"/>
  <c r="H22" i="2"/>
  <c r="K23" i="6"/>
  <c r="P449" i="15"/>
  <c r="P410" i="15"/>
  <c r="K145" i="6"/>
  <c r="H144" i="2"/>
  <c r="H144" i="3"/>
  <c r="M46" i="1"/>
  <c r="N46" i="1"/>
  <c r="K47" i="1"/>
  <c r="M59" i="1" s="1"/>
  <c r="L46" i="5"/>
  <c r="N70" i="1"/>
  <c r="K37" i="1"/>
  <c r="L36" i="5"/>
  <c r="M36" i="1"/>
  <c r="O72" i="1"/>
  <c r="N499" i="15"/>
  <c r="N460" i="15"/>
  <c r="L25" i="5"/>
  <c r="K26" i="1"/>
  <c r="L26" i="5" s="1"/>
  <c r="K60" i="1"/>
  <c r="L59" i="5"/>
  <c r="N59" i="1"/>
  <c r="O59" i="1"/>
  <c r="M71" i="1"/>
  <c r="K13" i="1"/>
  <c r="L12" i="5"/>
  <c r="H169" i="3"/>
  <c r="K170" i="4"/>
  <c r="H170" i="3" s="1"/>
  <c r="G297" i="15"/>
  <c r="I344" i="15"/>
  <c r="K108" i="6"/>
  <c r="H107" i="3"/>
  <c r="K156" i="6"/>
  <c r="H155" i="2"/>
  <c r="H155" i="3"/>
  <c r="K86" i="6"/>
  <c r="K131" i="1"/>
  <c r="L130" i="5"/>
  <c r="H130" i="2"/>
  <c r="K107" i="1"/>
  <c r="H107" i="2" s="1"/>
  <c r="M106" i="1"/>
  <c r="L106" i="5"/>
  <c r="K60" i="6"/>
  <c r="H59" i="3"/>
  <c r="H59" i="2"/>
  <c r="K96" i="6"/>
  <c r="H95" i="3"/>
  <c r="H119" i="3"/>
  <c r="H119" i="2"/>
  <c r="K120" i="6"/>
  <c r="O349" i="15"/>
  <c r="M302" i="15"/>
  <c r="C258" i="15"/>
  <c r="H46" i="2"/>
  <c r="F401" i="15"/>
  <c r="G393" i="15" s="1"/>
  <c r="F406" i="15"/>
  <c r="F445" i="15"/>
  <c r="P497" i="15"/>
  <c r="P458" i="15"/>
  <c r="H504" i="15"/>
  <c r="H465" i="15"/>
  <c r="K393" i="15"/>
  <c r="E305" i="15"/>
  <c r="E309" i="15"/>
  <c r="E303" i="15"/>
  <c r="E308" i="15"/>
  <c r="L362" i="15"/>
  <c r="M354" i="15" s="1"/>
  <c r="L554" i="15"/>
  <c r="L515" i="15"/>
  <c r="F407" i="15"/>
  <c r="F446" i="15"/>
  <c r="F362" i="15"/>
  <c r="G354" i="15" s="1"/>
  <c r="H407" i="15"/>
  <c r="H446" i="15"/>
  <c r="N503" i="15"/>
  <c r="N464" i="15"/>
  <c r="N462" i="15"/>
  <c r="N501" i="15"/>
  <c r="H462" i="15"/>
  <c r="H501" i="15"/>
  <c r="K354" i="15"/>
  <c r="K359" i="15"/>
  <c r="K361" i="15"/>
  <c r="H460" i="15"/>
  <c r="H499" i="15"/>
  <c r="H362" i="15"/>
  <c r="I354" i="15" s="1"/>
  <c r="D517" i="15"/>
  <c r="D556" i="15"/>
  <c r="D511" i="15"/>
  <c r="D550" i="15"/>
  <c r="L514" i="15"/>
  <c r="L553" i="15"/>
  <c r="D410" i="15"/>
  <c r="D449" i="15"/>
  <c r="F554" i="15"/>
  <c r="F515" i="15"/>
  <c r="I341" i="15"/>
  <c r="I297" i="15"/>
  <c r="E306" i="15"/>
  <c r="Q393" i="15"/>
  <c r="E302" i="15"/>
  <c r="G342" i="15"/>
  <c r="K360" i="15"/>
  <c r="H406" i="15"/>
  <c r="H401" i="15"/>
  <c r="I393" i="15" s="1"/>
  <c r="H445" i="15"/>
  <c r="P551" i="15"/>
  <c r="P512" i="15"/>
  <c r="B413" i="15"/>
  <c r="C400" i="15"/>
  <c r="B452" i="15"/>
  <c r="P409" i="15"/>
  <c r="Q396" i="15"/>
  <c r="P448" i="15"/>
  <c r="C395" i="15"/>
  <c r="B447" i="15"/>
  <c r="B408" i="15"/>
  <c r="L459" i="15"/>
  <c r="L498" i="15"/>
  <c r="B461" i="15"/>
  <c r="B500" i="15"/>
  <c r="K302" i="15"/>
  <c r="K307" i="15"/>
  <c r="K309" i="15"/>
  <c r="K303" i="15"/>
  <c r="K306" i="15"/>
  <c r="K308" i="15"/>
  <c r="B607" i="15"/>
  <c r="B568" i="15"/>
  <c r="F452" i="15"/>
  <c r="F413" i="15"/>
  <c r="F464" i="15"/>
  <c r="F503" i="15"/>
  <c r="J501" i="15"/>
  <c r="J462" i="15"/>
  <c r="P503" i="15"/>
  <c r="P464" i="15"/>
  <c r="F462" i="15"/>
  <c r="F501" i="15"/>
  <c r="J448" i="15"/>
  <c r="J409" i="15"/>
  <c r="K396" i="15"/>
  <c r="D362" i="15"/>
  <c r="O358" i="15"/>
  <c r="M297" i="15"/>
  <c r="E297" i="15"/>
  <c r="E304" i="15"/>
  <c r="E307" i="15"/>
  <c r="Q394" i="15"/>
  <c r="Q309" i="15"/>
  <c r="Q306" i="15"/>
  <c r="Q304" i="15"/>
  <c r="Q308" i="15"/>
  <c r="Q303" i="15"/>
  <c r="Q302" i="15"/>
  <c r="J503" i="15"/>
  <c r="J464" i="15"/>
  <c r="O359" i="15"/>
  <c r="O356" i="15"/>
  <c r="O357" i="15"/>
  <c r="O355" i="15"/>
  <c r="L465" i="15"/>
  <c r="L504" i="15"/>
  <c r="G344" i="15"/>
  <c r="G346" i="15"/>
  <c r="G345" i="15"/>
  <c r="G347" i="15"/>
  <c r="D450" i="15"/>
  <c r="D411" i="15"/>
  <c r="M305" i="15"/>
  <c r="M308" i="15"/>
  <c r="M307" i="15"/>
  <c r="M306" i="15"/>
  <c r="M303" i="15"/>
  <c r="M309" i="15"/>
  <c r="N513" i="15"/>
  <c r="N552" i="15"/>
  <c r="M344" i="15"/>
  <c r="M347" i="15"/>
  <c r="M345" i="15"/>
  <c r="M346" i="15"/>
  <c r="M348" i="15"/>
  <c r="M342" i="15"/>
  <c r="H448" i="15"/>
  <c r="H409" i="15"/>
  <c r="C398" i="15"/>
  <c r="B450" i="15"/>
  <c r="B411" i="15"/>
  <c r="B453" i="15"/>
  <c r="C446" i="15" s="1"/>
  <c r="C393" i="15"/>
  <c r="C399" i="15"/>
  <c r="D503" i="15"/>
  <c r="D464" i="15"/>
  <c r="F447" i="15"/>
  <c r="F408" i="15"/>
  <c r="G395" i="15"/>
  <c r="B410" i="15"/>
  <c r="B449" i="15"/>
  <c r="C397" i="15"/>
  <c r="O398" i="15"/>
  <c r="O395" i="15"/>
  <c r="O396" i="15"/>
  <c r="O394" i="15"/>
  <c r="N550" i="15"/>
  <c r="N511" i="15"/>
  <c r="P459" i="15"/>
  <c r="P498" i="15"/>
  <c r="D445" i="15"/>
  <c r="D406" i="15"/>
  <c r="D401" i="15"/>
  <c r="E393" i="15" s="1"/>
  <c r="P362" i="15"/>
  <c r="Q359" i="15" s="1"/>
  <c r="E258" i="15"/>
  <c r="O360" i="15"/>
  <c r="K399" i="15"/>
  <c r="M258" i="15"/>
  <c r="K304" i="15"/>
  <c r="G348" i="15"/>
  <c r="K357" i="15"/>
  <c r="K356" i="15"/>
  <c r="Q400" i="15"/>
  <c r="Q395" i="15"/>
  <c r="Q397" i="15"/>
  <c r="B498" i="15"/>
  <c r="B459" i="15"/>
  <c r="N465" i="15"/>
  <c r="N504" i="15"/>
  <c r="I347" i="15"/>
  <c r="I346" i="15"/>
  <c r="I348" i="15"/>
  <c r="I343" i="15"/>
  <c r="I345" i="15"/>
  <c r="N414" i="15"/>
  <c r="O406" i="15" s="1"/>
  <c r="G305" i="15"/>
  <c r="G307" i="15"/>
  <c r="G308" i="15"/>
  <c r="G306" i="15"/>
  <c r="D408" i="15"/>
  <c r="D447" i="15"/>
  <c r="N497" i="15"/>
  <c r="N453" i="15"/>
  <c r="O451" i="15" s="1"/>
  <c r="N458" i="15"/>
  <c r="J459" i="15"/>
  <c r="J498" i="15"/>
  <c r="L406" i="15"/>
  <c r="L401" i="15"/>
  <c r="M393" i="15" s="1"/>
  <c r="L445" i="15"/>
  <c r="L447" i="15"/>
  <c r="L408" i="15"/>
  <c r="I307" i="15"/>
  <c r="I308" i="15"/>
  <c r="I304" i="15"/>
  <c r="I306" i="15"/>
  <c r="I309" i="15"/>
  <c r="J408" i="15"/>
  <c r="J447" i="15"/>
  <c r="Q398" i="15"/>
  <c r="P450" i="15"/>
  <c r="P411" i="15"/>
  <c r="E344" i="15"/>
  <c r="E342" i="15"/>
  <c r="E348" i="15"/>
  <c r="E347" i="15"/>
  <c r="C349" i="15"/>
  <c r="K397" i="15"/>
  <c r="K258" i="15"/>
  <c r="G356" i="15"/>
  <c r="Q258" i="15"/>
  <c r="Q305" i="15"/>
  <c r="O354" i="15"/>
  <c r="K242" i="1" l="1"/>
  <c r="L241" i="5"/>
  <c r="H241" i="2"/>
  <c r="K73" i="1"/>
  <c r="L72" i="5"/>
  <c r="M356" i="15"/>
  <c r="K230" i="1"/>
  <c r="L229" i="5"/>
  <c r="H229" i="2"/>
  <c r="K218" i="1"/>
  <c r="H217" i="2"/>
  <c r="L217" i="5"/>
  <c r="H206" i="2"/>
  <c r="K206" i="4"/>
  <c r="H206" i="3" s="1"/>
  <c r="H205" i="3"/>
  <c r="Q349" i="15"/>
  <c r="E395" i="15"/>
  <c r="E398" i="15"/>
  <c r="I357" i="15"/>
  <c r="G361" i="15"/>
  <c r="K194" i="6"/>
  <c r="H194" i="2" s="1"/>
  <c r="H193" i="2"/>
  <c r="C310" i="15"/>
  <c r="K394" i="15"/>
  <c r="K401" i="15" s="1"/>
  <c r="K349" i="15"/>
  <c r="G400" i="15"/>
  <c r="G394" i="15"/>
  <c r="K400" i="15"/>
  <c r="K395" i="15"/>
  <c r="B414" i="15"/>
  <c r="C407" i="15" s="1"/>
  <c r="O413" i="15"/>
  <c r="Q357" i="15"/>
  <c r="G355" i="15"/>
  <c r="I394" i="15"/>
  <c r="P414" i="15"/>
  <c r="Q412" i="15" s="1"/>
  <c r="J458" i="15"/>
  <c r="J497" i="15"/>
  <c r="J453" i="15"/>
  <c r="K451" i="15" s="1"/>
  <c r="E349" i="15"/>
  <c r="L182" i="5"/>
  <c r="H182" i="2"/>
  <c r="L167" i="5"/>
  <c r="H167" i="2"/>
  <c r="K168" i="1"/>
  <c r="D500" i="15"/>
  <c r="D461" i="15"/>
  <c r="K72" i="6"/>
  <c r="H71" i="2"/>
  <c r="H71" i="3"/>
  <c r="F461" i="15"/>
  <c r="F500" i="15"/>
  <c r="H35" i="2"/>
  <c r="K36" i="6"/>
  <c r="H35" i="3"/>
  <c r="H120" i="3"/>
  <c r="K121" i="6"/>
  <c r="H120" i="2"/>
  <c r="H60" i="2"/>
  <c r="K61" i="6"/>
  <c r="H60" i="3"/>
  <c r="K49" i="6"/>
  <c r="H48" i="3"/>
  <c r="L516" i="15"/>
  <c r="L555" i="15"/>
  <c r="P556" i="15"/>
  <c r="P517" i="15"/>
  <c r="M349" i="15"/>
  <c r="I310" i="15"/>
  <c r="G310" i="15"/>
  <c r="Q310" i="15"/>
  <c r="C361" i="15"/>
  <c r="I349" i="15"/>
  <c r="C354" i="15"/>
  <c r="L552" i="15"/>
  <c r="L513" i="15"/>
  <c r="K109" i="6"/>
  <c r="H108" i="3"/>
  <c r="L145" i="5"/>
  <c r="K146" i="1"/>
  <c r="L146" i="5" s="1"/>
  <c r="H12" i="3"/>
  <c r="K13" i="6"/>
  <c r="H12" i="2"/>
  <c r="M310" i="15"/>
  <c r="C359" i="15"/>
  <c r="K310" i="15"/>
  <c r="N551" i="15"/>
  <c r="N512" i="15"/>
  <c r="L156" i="5"/>
  <c r="K157" i="1"/>
  <c r="L131" i="5"/>
  <c r="K132" i="1"/>
  <c r="H131" i="2"/>
  <c r="M47" i="1"/>
  <c r="L47" i="5"/>
  <c r="N47" i="1"/>
  <c r="K48" i="1"/>
  <c r="N71" i="1"/>
  <c r="H23" i="3"/>
  <c r="K24" i="6"/>
  <c r="H23" i="2"/>
  <c r="O95" i="1"/>
  <c r="M95" i="1"/>
  <c r="K96" i="1"/>
  <c r="L95" i="5"/>
  <c r="N95" i="1"/>
  <c r="H555" i="15"/>
  <c r="H516" i="15"/>
  <c r="J554" i="15"/>
  <c r="J515" i="15"/>
  <c r="K85" i="4"/>
  <c r="H84" i="3"/>
  <c r="H96" i="3"/>
  <c r="K97" i="6"/>
  <c r="L13" i="5"/>
  <c r="K14" i="1"/>
  <c r="L14" i="5" s="1"/>
  <c r="P462" i="15"/>
  <c r="P501" i="15"/>
  <c r="H502" i="15"/>
  <c r="H463" i="15"/>
  <c r="H156" i="2"/>
  <c r="K157" i="6"/>
  <c r="H156" i="3"/>
  <c r="N83" i="1"/>
  <c r="O83" i="1"/>
  <c r="M83" i="1"/>
  <c r="L83" i="5"/>
  <c r="K84" i="1"/>
  <c r="H83" i="2"/>
  <c r="H134" i="3"/>
  <c r="L107" i="5"/>
  <c r="M107" i="1"/>
  <c r="K108" i="1"/>
  <c r="H108" i="2" s="1"/>
  <c r="N60" i="1"/>
  <c r="L60" i="5"/>
  <c r="O60" i="1"/>
  <c r="K61" i="1"/>
  <c r="M72" i="1"/>
  <c r="L37" i="5"/>
  <c r="M37" i="1"/>
  <c r="K38" i="1"/>
  <c r="O73" i="1"/>
  <c r="K146" i="6"/>
  <c r="H145" i="2"/>
  <c r="H145" i="3"/>
  <c r="N515" i="15"/>
  <c r="N554" i="15"/>
  <c r="J465" i="15"/>
  <c r="J504" i="15"/>
  <c r="B458" i="15"/>
  <c r="B497" i="15"/>
  <c r="C358" i="15"/>
  <c r="O401" i="15"/>
  <c r="C360" i="15"/>
  <c r="C355" i="15"/>
  <c r="H47" i="2"/>
  <c r="I355" i="15"/>
  <c r="I396" i="15"/>
  <c r="O412" i="15"/>
  <c r="C357" i="15"/>
  <c r="O410" i="15"/>
  <c r="H95" i="2"/>
  <c r="G349" i="15"/>
  <c r="P502" i="15"/>
  <c r="P463" i="15"/>
  <c r="L414" i="15"/>
  <c r="M406" i="15" s="1"/>
  <c r="N466" i="15"/>
  <c r="O464" i="15" s="1"/>
  <c r="B511" i="15"/>
  <c r="B550" i="15"/>
  <c r="Q361" i="15"/>
  <c r="Q358" i="15"/>
  <c r="Q356" i="15"/>
  <c r="Q354" i="15"/>
  <c r="Q355" i="15"/>
  <c r="Q360" i="15"/>
  <c r="D414" i="15"/>
  <c r="E411" i="15" s="1"/>
  <c r="N602" i="15"/>
  <c r="N563" i="15"/>
  <c r="D555" i="15"/>
  <c r="D516" i="15"/>
  <c r="H461" i="15"/>
  <c r="H500" i="15"/>
  <c r="C406" i="15"/>
  <c r="C412" i="15"/>
  <c r="L556" i="15"/>
  <c r="L517" i="15"/>
  <c r="E357" i="15"/>
  <c r="E355" i="15"/>
  <c r="E361" i="15"/>
  <c r="E360" i="15"/>
  <c r="F514" i="15"/>
  <c r="F553" i="15"/>
  <c r="C447" i="15"/>
  <c r="B499" i="15"/>
  <c r="B460" i="15"/>
  <c r="H414" i="15"/>
  <c r="I406" i="15" s="1"/>
  <c r="D501" i="15"/>
  <c r="D462" i="15"/>
  <c r="D608" i="15"/>
  <c r="D569" i="15"/>
  <c r="N514" i="15"/>
  <c r="N553" i="15"/>
  <c r="P510" i="15"/>
  <c r="P549" i="15"/>
  <c r="M399" i="15"/>
  <c r="M396" i="15"/>
  <c r="M398" i="15"/>
  <c r="M397" i="15"/>
  <c r="M394" i="15"/>
  <c r="M400" i="15"/>
  <c r="E396" i="15"/>
  <c r="E394" i="15"/>
  <c r="E400" i="15"/>
  <c r="E399" i="15"/>
  <c r="D502" i="15"/>
  <c r="D463" i="15"/>
  <c r="J516" i="15"/>
  <c r="J555" i="15"/>
  <c r="J514" i="15"/>
  <c r="J553" i="15"/>
  <c r="I399" i="15"/>
  <c r="I398" i="15"/>
  <c r="I397" i="15"/>
  <c r="I395" i="15"/>
  <c r="I400" i="15"/>
  <c r="H459" i="15"/>
  <c r="H498" i="15"/>
  <c r="L606" i="15"/>
  <c r="L567" i="15"/>
  <c r="O449" i="15"/>
  <c r="E359" i="15"/>
  <c r="O445" i="15"/>
  <c r="C410" i="15"/>
  <c r="E354" i="15"/>
  <c r="C408" i="15"/>
  <c r="C413" i="15"/>
  <c r="E356" i="15"/>
  <c r="Q401" i="15"/>
  <c r="E397" i="15"/>
  <c r="K450" i="15"/>
  <c r="N556" i="15"/>
  <c r="N517" i="15"/>
  <c r="K448" i="15"/>
  <c r="J461" i="15"/>
  <c r="J500" i="15"/>
  <c r="H497" i="15"/>
  <c r="H458" i="15"/>
  <c r="H453" i="15"/>
  <c r="I445" i="15" s="1"/>
  <c r="C450" i="15"/>
  <c r="B502" i="15"/>
  <c r="B463" i="15"/>
  <c r="P564" i="15"/>
  <c r="P603" i="15"/>
  <c r="D563" i="15"/>
  <c r="D602" i="15"/>
  <c r="H553" i="15"/>
  <c r="H514" i="15"/>
  <c r="D499" i="15"/>
  <c r="D460" i="15"/>
  <c r="P555" i="15"/>
  <c r="P516" i="15"/>
  <c r="L550" i="15"/>
  <c r="L511" i="15"/>
  <c r="I360" i="15"/>
  <c r="I359" i="15"/>
  <c r="I361" i="15"/>
  <c r="I356" i="15"/>
  <c r="I358" i="15"/>
  <c r="H517" i="15"/>
  <c r="H556" i="15"/>
  <c r="G396" i="15"/>
  <c r="G398" i="15"/>
  <c r="G399" i="15"/>
  <c r="G397" i="15"/>
  <c r="O362" i="15"/>
  <c r="M395" i="15"/>
  <c r="C411" i="15"/>
  <c r="K362" i="15"/>
  <c r="B513" i="15"/>
  <c r="B552" i="15"/>
  <c r="F504" i="15"/>
  <c r="F465" i="15"/>
  <c r="F606" i="15"/>
  <c r="F567" i="15"/>
  <c r="L458" i="15"/>
  <c r="L453" i="15"/>
  <c r="M445" i="15" s="1"/>
  <c r="L497" i="15"/>
  <c r="F499" i="15"/>
  <c r="F460" i="15"/>
  <c r="B465" i="15"/>
  <c r="B504" i="15"/>
  <c r="C452" i="15"/>
  <c r="H551" i="15"/>
  <c r="H512" i="15"/>
  <c r="N555" i="15"/>
  <c r="N516" i="15"/>
  <c r="M447" i="15"/>
  <c r="L499" i="15"/>
  <c r="L460" i="15"/>
  <c r="P550" i="15"/>
  <c r="P511" i="15"/>
  <c r="B505" i="15"/>
  <c r="C498" i="15" s="1"/>
  <c r="C445" i="15"/>
  <c r="C451" i="15"/>
  <c r="F459" i="15"/>
  <c r="F498" i="15"/>
  <c r="F414" i="15"/>
  <c r="G406" i="15" s="1"/>
  <c r="C409" i="15"/>
  <c r="E310" i="15"/>
  <c r="P453" i="15"/>
  <c r="Q448" i="15" s="1"/>
  <c r="K446" i="15"/>
  <c r="C448" i="15"/>
  <c r="O450" i="15"/>
  <c r="O447" i="15"/>
  <c r="O448" i="15"/>
  <c r="O446" i="15"/>
  <c r="C449" i="15"/>
  <c r="B501" i="15"/>
  <c r="B462" i="15"/>
  <c r="J499" i="15"/>
  <c r="J505" i="15" s="1"/>
  <c r="J460" i="15"/>
  <c r="J550" i="15"/>
  <c r="J511" i="15"/>
  <c r="N549" i="15"/>
  <c r="N505" i="15"/>
  <c r="O501" i="15" s="1"/>
  <c r="N510" i="15"/>
  <c r="O411" i="15"/>
  <c r="O408" i="15"/>
  <c r="O407" i="15"/>
  <c r="O409" i="15"/>
  <c r="D453" i="15"/>
  <c r="E450" i="15" s="1"/>
  <c r="D458" i="15"/>
  <c r="D497" i="15"/>
  <c r="N565" i="15"/>
  <c r="N604" i="15"/>
  <c r="F516" i="15"/>
  <c r="F555" i="15"/>
  <c r="B620" i="15"/>
  <c r="P461" i="15"/>
  <c r="P500" i="15"/>
  <c r="L605" i="15"/>
  <c r="L566" i="15"/>
  <c r="G357" i="15"/>
  <c r="G359" i="15"/>
  <c r="G358" i="15"/>
  <c r="G360" i="15"/>
  <c r="M357" i="15"/>
  <c r="M360" i="15"/>
  <c r="M359" i="15"/>
  <c r="M358" i="15"/>
  <c r="M355" i="15"/>
  <c r="M361" i="15"/>
  <c r="F453" i="15"/>
  <c r="G452" i="15" s="1"/>
  <c r="F497" i="15"/>
  <c r="F458" i="15"/>
  <c r="M408" i="15"/>
  <c r="O452" i="15"/>
  <c r="E358" i="15"/>
  <c r="C401" i="15"/>
  <c r="J414" i="15"/>
  <c r="K408" i="15" s="1"/>
  <c r="O462" i="15"/>
  <c r="K74" i="1" l="1"/>
  <c r="L74" i="5" s="1"/>
  <c r="L73" i="5"/>
  <c r="H242" i="2"/>
  <c r="L242" i="5"/>
  <c r="H230" i="2"/>
  <c r="L230" i="5"/>
  <c r="L218" i="5"/>
  <c r="H218" i="2"/>
  <c r="Q408" i="15"/>
  <c r="Q410" i="15"/>
  <c r="Q413" i="15"/>
  <c r="Q406" i="15"/>
  <c r="H194" i="3"/>
  <c r="G362" i="15"/>
  <c r="J466" i="15"/>
  <c r="K459" i="15" s="1"/>
  <c r="Q409" i="15"/>
  <c r="I407" i="15"/>
  <c r="M401" i="15"/>
  <c r="Q411" i="15"/>
  <c r="Q407" i="15"/>
  <c r="O503" i="15"/>
  <c r="I362" i="15"/>
  <c r="I401" i="15"/>
  <c r="O414" i="15"/>
  <c r="K447" i="15"/>
  <c r="G447" i="15"/>
  <c r="O465" i="15"/>
  <c r="K445" i="15"/>
  <c r="P466" i="15"/>
  <c r="Q464" i="15" s="1"/>
  <c r="J510" i="15"/>
  <c r="J549" i="15"/>
  <c r="C362" i="15"/>
  <c r="B466" i="15"/>
  <c r="C461" i="15" s="1"/>
  <c r="K449" i="15"/>
  <c r="G401" i="15"/>
  <c r="K452" i="15"/>
  <c r="L168" i="5"/>
  <c r="K169" i="1"/>
  <c r="H168" i="2"/>
  <c r="K49" i="1"/>
  <c r="H49" i="2" s="1"/>
  <c r="L48" i="5"/>
  <c r="M48" i="1"/>
  <c r="N48" i="1"/>
  <c r="N72" i="1"/>
  <c r="K62" i="6"/>
  <c r="H61" i="2"/>
  <c r="H61" i="3"/>
  <c r="M61" i="1"/>
  <c r="K62" i="1"/>
  <c r="O61" i="1"/>
  <c r="N61" i="1"/>
  <c r="L61" i="5"/>
  <c r="M73" i="1"/>
  <c r="K86" i="4"/>
  <c r="H86" i="3" s="1"/>
  <c r="H85" i="3"/>
  <c r="N603" i="15"/>
  <c r="N616" i="15" s="1"/>
  <c r="N564" i="15"/>
  <c r="K122" i="6"/>
  <c r="H121" i="2"/>
  <c r="H121" i="3"/>
  <c r="G413" i="15"/>
  <c r="N606" i="15"/>
  <c r="N619" i="15" s="1"/>
  <c r="N567" i="15"/>
  <c r="P514" i="15"/>
  <c r="P553" i="15"/>
  <c r="L157" i="5"/>
  <c r="K158" i="1"/>
  <c r="L158" i="5" s="1"/>
  <c r="L565" i="15"/>
  <c r="L604" i="15"/>
  <c r="L617" i="15" s="1"/>
  <c r="D513" i="15"/>
  <c r="D552" i="15"/>
  <c r="J556" i="15"/>
  <c r="J517" i="15"/>
  <c r="L38" i="5"/>
  <c r="M38" i="1"/>
  <c r="O74" i="1"/>
  <c r="H515" i="15"/>
  <c r="H554" i="15"/>
  <c r="H568" i="15"/>
  <c r="H607" i="15"/>
  <c r="H620" i="15" s="1"/>
  <c r="L568" i="15"/>
  <c r="L607" i="15"/>
  <c r="L620" i="15" s="1"/>
  <c r="P608" i="15"/>
  <c r="P621" i="15" s="1"/>
  <c r="P569" i="15"/>
  <c r="H13" i="3"/>
  <c r="K14" i="6"/>
  <c r="H13" i="2"/>
  <c r="N84" i="1"/>
  <c r="K85" i="1"/>
  <c r="M84" i="1"/>
  <c r="O84" i="1"/>
  <c r="L84" i="5"/>
  <c r="H84" i="2"/>
  <c r="L132" i="5"/>
  <c r="K133" i="1"/>
  <c r="H132" i="2"/>
  <c r="H36" i="3"/>
  <c r="H36" i="2"/>
  <c r="K37" i="6"/>
  <c r="B549" i="15"/>
  <c r="B510" i="15"/>
  <c r="H146" i="3"/>
  <c r="H146" i="2"/>
  <c r="J606" i="15"/>
  <c r="J619" i="15" s="1"/>
  <c r="J567" i="15"/>
  <c r="K110" i="6"/>
  <c r="H109" i="3"/>
  <c r="H49" i="3"/>
  <c r="K50" i="6"/>
  <c r="E401" i="15"/>
  <c r="N96" i="1"/>
  <c r="O96" i="1"/>
  <c r="M96" i="1"/>
  <c r="L96" i="5"/>
  <c r="K97" i="1"/>
  <c r="K109" i="1"/>
  <c r="L108" i="5"/>
  <c r="M108" i="1"/>
  <c r="F552" i="15"/>
  <c r="F513" i="15"/>
  <c r="H24" i="2"/>
  <c r="K25" i="6"/>
  <c r="H24" i="3"/>
  <c r="K158" i="6"/>
  <c r="H157" i="2"/>
  <c r="H157" i="3"/>
  <c r="K98" i="6"/>
  <c r="H97" i="3"/>
  <c r="H72" i="2"/>
  <c r="K73" i="6"/>
  <c r="H72" i="3"/>
  <c r="M362" i="15"/>
  <c r="Q450" i="15"/>
  <c r="M60" i="1"/>
  <c r="H96" i="2"/>
  <c r="H48" i="2"/>
  <c r="K409" i="15"/>
  <c r="K497" i="15"/>
  <c r="K502" i="15"/>
  <c r="K504" i="15"/>
  <c r="K498" i="15"/>
  <c r="K501" i="15"/>
  <c r="K503" i="15"/>
  <c r="H549" i="15"/>
  <c r="H505" i="15"/>
  <c r="I497" i="15" s="1"/>
  <c r="H510" i="15"/>
  <c r="B557" i="15"/>
  <c r="C497" i="15"/>
  <c r="C503" i="15"/>
  <c r="N607" i="15"/>
  <c r="N568" i="15"/>
  <c r="Q465" i="15"/>
  <c r="B604" i="15"/>
  <c r="B565" i="15"/>
  <c r="H569" i="15"/>
  <c r="H608" i="15"/>
  <c r="L602" i="15"/>
  <c r="L563" i="15"/>
  <c r="P616" i="15"/>
  <c r="H466" i="15"/>
  <c r="I458" i="15" s="1"/>
  <c r="D621" i="15"/>
  <c r="B551" i="15"/>
  <c r="C499" i="15"/>
  <c r="B512" i="15"/>
  <c r="E409" i="15"/>
  <c r="E407" i="15"/>
  <c r="E413" i="15"/>
  <c r="E412" i="15"/>
  <c r="P554" i="15"/>
  <c r="P515" i="15"/>
  <c r="B514" i="15"/>
  <c r="B553" i="15"/>
  <c r="C501" i="15"/>
  <c r="D551" i="15"/>
  <c r="D512" i="15"/>
  <c r="N608" i="15"/>
  <c r="N569" i="15"/>
  <c r="B602" i="15"/>
  <c r="B563" i="15"/>
  <c r="I448" i="15"/>
  <c r="C453" i="15"/>
  <c r="Q458" i="15"/>
  <c r="C500" i="15"/>
  <c r="E406" i="15"/>
  <c r="Q463" i="15"/>
  <c r="P601" i="15"/>
  <c r="P562" i="15"/>
  <c r="N562" i="15"/>
  <c r="N557" i="15"/>
  <c r="O549" i="15" s="1"/>
  <c r="N601" i="15"/>
  <c r="L466" i="15"/>
  <c r="J568" i="15"/>
  <c r="J607" i="15"/>
  <c r="D466" i="15"/>
  <c r="E460" i="15" s="1"/>
  <c r="L551" i="15"/>
  <c r="L512" i="15"/>
  <c r="E447" i="15"/>
  <c r="E445" i="15"/>
  <c r="E410" i="15"/>
  <c r="E449" i="15"/>
  <c r="N617" i="15"/>
  <c r="C504" i="15"/>
  <c r="B517" i="15"/>
  <c r="B556" i="15"/>
  <c r="D615" i="15"/>
  <c r="N615" i="15"/>
  <c r="O502" i="15"/>
  <c r="O499" i="15"/>
  <c r="O500" i="15"/>
  <c r="O498" i="15"/>
  <c r="M448" i="15"/>
  <c r="M451" i="15"/>
  <c r="M449" i="15"/>
  <c r="M450" i="15"/>
  <c r="M446" i="15"/>
  <c r="M452" i="15"/>
  <c r="I412" i="15"/>
  <c r="I411" i="15"/>
  <c r="I410" i="15"/>
  <c r="I408" i="15"/>
  <c r="I413" i="15"/>
  <c r="M409" i="15"/>
  <c r="M412" i="15"/>
  <c r="M410" i="15"/>
  <c r="M411" i="15"/>
  <c r="M413" i="15"/>
  <c r="M407" i="15"/>
  <c r="F549" i="15"/>
  <c r="F510" i="15"/>
  <c r="F505" i="15"/>
  <c r="G504" i="15" s="1"/>
  <c r="P552" i="15"/>
  <c r="P513" i="15"/>
  <c r="F466" i="15"/>
  <c r="G465" i="15" s="1"/>
  <c r="N518" i="15"/>
  <c r="O510" i="15" s="1"/>
  <c r="F511" i="15"/>
  <c r="F550" i="15"/>
  <c r="F619" i="15"/>
  <c r="H566" i="15"/>
  <c r="H605" i="15"/>
  <c r="H511" i="15"/>
  <c r="H550" i="15"/>
  <c r="J605" i="15"/>
  <c r="J566" i="15"/>
  <c r="D514" i="15"/>
  <c r="D553" i="15"/>
  <c r="L569" i="15"/>
  <c r="L608" i="15"/>
  <c r="O463" i="15"/>
  <c r="O460" i="15"/>
  <c r="O461" i="15"/>
  <c r="O459" i="15"/>
  <c r="C462" i="15"/>
  <c r="Q461" i="15"/>
  <c r="O497" i="15"/>
  <c r="E408" i="15"/>
  <c r="I409" i="15"/>
  <c r="Q362" i="15"/>
  <c r="J602" i="15"/>
  <c r="J563" i="15"/>
  <c r="G448" i="15"/>
  <c r="G450" i="15"/>
  <c r="G451" i="15"/>
  <c r="G449" i="15"/>
  <c r="E448" i="15"/>
  <c r="E446" i="15"/>
  <c r="E452" i="15"/>
  <c r="E451" i="15"/>
  <c r="F517" i="15"/>
  <c r="F556" i="15"/>
  <c r="I451" i="15"/>
  <c r="I450" i="15"/>
  <c r="I452" i="15"/>
  <c r="I449" i="15"/>
  <c r="I447" i="15"/>
  <c r="H513" i="15"/>
  <c r="H552" i="15"/>
  <c r="J551" i="15"/>
  <c r="K499" i="15"/>
  <c r="J512" i="15"/>
  <c r="N566" i="15"/>
  <c r="N605" i="15"/>
  <c r="K406" i="15"/>
  <c r="K413" i="15"/>
  <c r="K411" i="15"/>
  <c r="K410" i="15"/>
  <c r="K412" i="15"/>
  <c r="K407" i="15"/>
  <c r="H603" i="15"/>
  <c r="H564" i="15"/>
  <c r="P607" i="15"/>
  <c r="P568" i="15"/>
  <c r="B554" i="15"/>
  <c r="C502" i="15"/>
  <c r="B515" i="15"/>
  <c r="D505" i="15"/>
  <c r="E501" i="15" s="1"/>
  <c r="D549" i="15"/>
  <c r="D510" i="15"/>
  <c r="P602" i="15"/>
  <c r="P563" i="15"/>
  <c r="L510" i="15"/>
  <c r="L549" i="15"/>
  <c r="L505" i="15"/>
  <c r="L618" i="15"/>
  <c r="F607" i="15"/>
  <c r="F568" i="15"/>
  <c r="Q452" i="15"/>
  <c r="Q449" i="15"/>
  <c r="Q447" i="15"/>
  <c r="Q451" i="15"/>
  <c r="Q446" i="15"/>
  <c r="Q445" i="15"/>
  <c r="G409" i="15"/>
  <c r="G411" i="15"/>
  <c r="G412" i="15"/>
  <c r="G410" i="15"/>
  <c r="F512" i="15"/>
  <c r="F551" i="15"/>
  <c r="J513" i="15"/>
  <c r="J552" i="15"/>
  <c r="K500" i="15"/>
  <c r="L619" i="15"/>
  <c r="D554" i="15"/>
  <c r="D515" i="15"/>
  <c r="F566" i="15"/>
  <c r="F605" i="15"/>
  <c r="D607" i="15"/>
  <c r="D568" i="15"/>
  <c r="O453" i="15"/>
  <c r="G445" i="15"/>
  <c r="O504" i="15"/>
  <c r="I459" i="15"/>
  <c r="C414" i="15"/>
  <c r="G446" i="15"/>
  <c r="I446" i="15"/>
  <c r="G407" i="15"/>
  <c r="G408" i="15"/>
  <c r="Q459" i="15"/>
  <c r="E362" i="15"/>
  <c r="P505" i="15"/>
  <c r="Q502" i="15" s="1"/>
  <c r="O458" i="15"/>
  <c r="K453" i="15" l="1"/>
  <c r="O514" i="15"/>
  <c r="Q460" i="15"/>
  <c r="Q462" i="15"/>
  <c r="Q466" i="15" s="1"/>
  <c r="C460" i="15"/>
  <c r="E463" i="15"/>
  <c r="Q414" i="15"/>
  <c r="I461" i="15"/>
  <c r="K458" i="15"/>
  <c r="K462" i="15"/>
  <c r="K461" i="15"/>
  <c r="K460" i="15"/>
  <c r="K465" i="15"/>
  <c r="K464" i="15"/>
  <c r="K463" i="15"/>
  <c r="J562" i="15"/>
  <c r="J601" i="15"/>
  <c r="J614" i="15" s="1"/>
  <c r="C458" i="15"/>
  <c r="C463" i="15"/>
  <c r="C464" i="15"/>
  <c r="O555" i="15"/>
  <c r="G414" i="15"/>
  <c r="C465" i="15"/>
  <c r="O556" i="15"/>
  <c r="C459" i="15"/>
  <c r="O553" i="15"/>
  <c r="L169" i="5"/>
  <c r="K170" i="1"/>
  <c r="H169" i="2"/>
  <c r="K74" i="6"/>
  <c r="H73" i="2"/>
  <c r="H73" i="3"/>
  <c r="H158" i="3"/>
  <c r="H158" i="2"/>
  <c r="K110" i="1"/>
  <c r="L109" i="5"/>
  <c r="M109" i="1"/>
  <c r="H14" i="2"/>
  <c r="H14" i="3"/>
  <c r="P605" i="15"/>
  <c r="P618" i="15" s="1"/>
  <c r="P566" i="15"/>
  <c r="L62" i="5"/>
  <c r="N62" i="1"/>
  <c r="O62" i="1"/>
  <c r="M74" i="1"/>
  <c r="H50" i="3"/>
  <c r="L133" i="5"/>
  <c r="K134" i="1"/>
  <c r="H133" i="2"/>
  <c r="H122" i="2"/>
  <c r="H122" i="3"/>
  <c r="J518" i="15"/>
  <c r="K510" i="15" s="1"/>
  <c r="M414" i="15"/>
  <c r="M453" i="15"/>
  <c r="G460" i="15"/>
  <c r="O97" i="1"/>
  <c r="K98" i="1"/>
  <c r="M97" i="1"/>
  <c r="L97" i="5"/>
  <c r="N97" i="1"/>
  <c r="J608" i="15"/>
  <c r="J621" i="15" s="1"/>
  <c r="J569" i="15"/>
  <c r="L49" i="5"/>
  <c r="K50" i="1"/>
  <c r="H50" i="2" s="1"/>
  <c r="N49" i="1"/>
  <c r="M49" i="1"/>
  <c r="N73" i="1"/>
  <c r="H98" i="2"/>
  <c r="H98" i="3"/>
  <c r="F604" i="15"/>
  <c r="F617" i="15" s="1"/>
  <c r="F565" i="15"/>
  <c r="N85" i="1"/>
  <c r="L85" i="5"/>
  <c r="M85" i="1"/>
  <c r="K86" i="1"/>
  <c r="O85" i="1"/>
  <c r="H85" i="2"/>
  <c r="I453" i="15"/>
  <c r="G458" i="15"/>
  <c r="E458" i="15"/>
  <c r="H110" i="2"/>
  <c r="H110" i="3"/>
  <c r="H37" i="2"/>
  <c r="H37" i="3"/>
  <c r="K38" i="6"/>
  <c r="H567" i="15"/>
  <c r="H606" i="15"/>
  <c r="H619" i="15" s="1"/>
  <c r="I500" i="15"/>
  <c r="O466" i="15"/>
  <c r="I498" i="15"/>
  <c r="I414" i="15"/>
  <c r="H62" i="2"/>
  <c r="H62" i="3"/>
  <c r="H25" i="3"/>
  <c r="H25" i="2"/>
  <c r="K26" i="6"/>
  <c r="B562" i="15"/>
  <c r="B601" i="15"/>
  <c r="B614" i="15" s="1"/>
  <c r="D565" i="15"/>
  <c r="D604" i="15"/>
  <c r="D617" i="15" s="1"/>
  <c r="K505" i="15"/>
  <c r="P518" i="15"/>
  <c r="Q514" i="15" s="1"/>
  <c r="E462" i="15"/>
  <c r="G459" i="15"/>
  <c r="H97" i="2"/>
  <c r="H109" i="2"/>
  <c r="L557" i="15"/>
  <c r="M551" i="15" s="1"/>
  <c r="L562" i="15"/>
  <c r="L601" i="15"/>
  <c r="D620" i="15"/>
  <c r="M500" i="15"/>
  <c r="M503" i="15"/>
  <c r="M501" i="15"/>
  <c r="M502" i="15"/>
  <c r="M504" i="15"/>
  <c r="M498" i="15"/>
  <c r="D557" i="15"/>
  <c r="E549" i="15" s="1"/>
  <c r="D601" i="15"/>
  <c r="D562" i="15"/>
  <c r="F608" i="15"/>
  <c r="F569" i="15"/>
  <c r="H618" i="15"/>
  <c r="M461" i="15"/>
  <c r="M464" i="15"/>
  <c r="M463" i="15"/>
  <c r="M462" i="15"/>
  <c r="M459" i="15"/>
  <c r="M465" i="15"/>
  <c r="H621" i="15"/>
  <c r="D606" i="15"/>
  <c r="D567" i="15"/>
  <c r="D518" i="15"/>
  <c r="E510" i="15" s="1"/>
  <c r="P620" i="15"/>
  <c r="H565" i="15"/>
  <c r="H604" i="15"/>
  <c r="O515" i="15"/>
  <c r="O512" i="15"/>
  <c r="O511" i="15"/>
  <c r="O513" i="15"/>
  <c r="F518" i="15"/>
  <c r="G510" i="15" s="1"/>
  <c r="P614" i="15"/>
  <c r="I464" i="15"/>
  <c r="I463" i="15"/>
  <c r="I462" i="15"/>
  <c r="I460" i="15"/>
  <c r="I465" i="15"/>
  <c r="L615" i="15"/>
  <c r="K414" i="15"/>
  <c r="O505" i="15"/>
  <c r="G497" i="15"/>
  <c r="G499" i="15"/>
  <c r="M497" i="15"/>
  <c r="M460" i="15"/>
  <c r="M499" i="15"/>
  <c r="M458" i="15"/>
  <c r="N614" i="15"/>
  <c r="N609" i="15"/>
  <c r="O605" i="15" s="1"/>
  <c r="D564" i="15"/>
  <c r="D603" i="15"/>
  <c r="G500" i="15"/>
  <c r="G502" i="15"/>
  <c r="G501" i="15"/>
  <c r="G503" i="15"/>
  <c r="B609" i="15"/>
  <c r="C602" i="15" s="1"/>
  <c r="C549" i="15"/>
  <c r="C555" i="15"/>
  <c r="P615" i="15"/>
  <c r="F563" i="15"/>
  <c r="F602" i="15"/>
  <c r="Q504" i="15"/>
  <c r="Q501" i="15"/>
  <c r="Q499" i="15"/>
  <c r="Q503" i="15"/>
  <c r="Q498" i="15"/>
  <c r="Q497" i="15"/>
  <c r="C554" i="15"/>
  <c r="B606" i="15"/>
  <c r="B567" i="15"/>
  <c r="D605" i="15"/>
  <c r="D566" i="15"/>
  <c r="J620" i="15"/>
  <c r="N570" i="15"/>
  <c r="C553" i="15"/>
  <c r="B566" i="15"/>
  <c r="B605" i="15"/>
  <c r="Q453" i="15"/>
  <c r="G498" i="15"/>
  <c r="O517" i="15"/>
  <c r="C550" i="15"/>
  <c r="C552" i="15"/>
  <c r="N618" i="15"/>
  <c r="L603" i="15"/>
  <c r="L564" i="15"/>
  <c r="J564" i="15"/>
  <c r="J603" i="15"/>
  <c r="N621" i="15"/>
  <c r="J615" i="15"/>
  <c r="P565" i="15"/>
  <c r="P604" i="15"/>
  <c r="B617" i="15"/>
  <c r="F618" i="15"/>
  <c r="J565" i="15"/>
  <c r="J604" i="15"/>
  <c r="F620" i="15"/>
  <c r="C556" i="15"/>
  <c r="B569" i="15"/>
  <c r="B608" i="15"/>
  <c r="E461" i="15"/>
  <c r="E459" i="15"/>
  <c r="E465" i="15"/>
  <c r="E464" i="15"/>
  <c r="B615" i="15"/>
  <c r="B603" i="15"/>
  <c r="B564" i="15"/>
  <c r="C551" i="15"/>
  <c r="N620" i="15"/>
  <c r="H562" i="15"/>
  <c r="H557" i="15"/>
  <c r="I549" i="15" s="1"/>
  <c r="H601" i="15"/>
  <c r="E497" i="15"/>
  <c r="E502" i="15"/>
  <c r="Q500" i="15"/>
  <c r="O516" i="15"/>
  <c r="B518" i="15"/>
  <c r="E500" i="15"/>
  <c r="E504" i="15"/>
  <c r="E498" i="15"/>
  <c r="E503" i="15"/>
  <c r="L621" i="15"/>
  <c r="F562" i="15"/>
  <c r="F601" i="15"/>
  <c r="F557" i="15"/>
  <c r="G556" i="15" s="1"/>
  <c r="H518" i="15"/>
  <c r="I511" i="15" s="1"/>
  <c r="F603" i="15"/>
  <c r="F564" i="15"/>
  <c r="H563" i="15"/>
  <c r="H602" i="15"/>
  <c r="L518" i="15"/>
  <c r="M510" i="15" s="1"/>
  <c r="H616" i="15"/>
  <c r="J618" i="15"/>
  <c r="G461" i="15"/>
  <c r="G463" i="15"/>
  <c r="G464" i="15"/>
  <c r="G462" i="15"/>
  <c r="O554" i="15"/>
  <c r="O551" i="15"/>
  <c r="O550" i="15"/>
  <c r="O552" i="15"/>
  <c r="P567" i="15"/>
  <c r="P606" i="15"/>
  <c r="I502" i="15"/>
  <c r="I503" i="15"/>
  <c r="I499" i="15"/>
  <c r="I501" i="15"/>
  <c r="I504" i="15"/>
  <c r="P557" i="15"/>
  <c r="Q554" i="15" s="1"/>
  <c r="C505" i="15"/>
  <c r="G453" i="15"/>
  <c r="J557" i="15"/>
  <c r="K552" i="15" s="1"/>
  <c r="E453" i="15"/>
  <c r="E414" i="15"/>
  <c r="E499" i="15"/>
  <c r="K515" i="15" l="1"/>
  <c r="C466" i="15"/>
  <c r="K466" i="15"/>
  <c r="Q515" i="15"/>
  <c r="P570" i="15"/>
  <c r="E515" i="15"/>
  <c r="Q517" i="15"/>
  <c r="E553" i="15"/>
  <c r="E514" i="15"/>
  <c r="Q511" i="15"/>
  <c r="E512" i="15"/>
  <c r="G466" i="15"/>
  <c r="J609" i="15"/>
  <c r="K608" i="15" s="1"/>
  <c r="I513" i="15"/>
  <c r="Q516" i="15"/>
  <c r="C604" i="15"/>
  <c r="I505" i="15"/>
  <c r="E466" i="15"/>
  <c r="Q513" i="15"/>
  <c r="Q510" i="15"/>
  <c r="L170" i="5"/>
  <c r="H170" i="2"/>
  <c r="H74" i="2"/>
  <c r="H74" i="3"/>
  <c r="H38" i="3"/>
  <c r="H38" i="2"/>
  <c r="O557" i="15"/>
  <c r="K517" i="15"/>
  <c r="K514" i="15"/>
  <c r="H26" i="3"/>
  <c r="H26" i="2"/>
  <c r="L50" i="5"/>
  <c r="N50" i="1"/>
  <c r="M50" i="1"/>
  <c r="N74" i="1"/>
  <c r="L134" i="5"/>
  <c r="H134" i="2"/>
  <c r="G511" i="15"/>
  <c r="K516" i="15"/>
  <c r="O601" i="15"/>
  <c r="E554" i="15"/>
  <c r="K511" i="15"/>
  <c r="G517" i="15"/>
  <c r="G551" i="15"/>
  <c r="K513" i="15"/>
  <c r="I466" i="15"/>
  <c r="O607" i="15"/>
  <c r="O608" i="15"/>
  <c r="Q505" i="15"/>
  <c r="O518" i="15"/>
  <c r="Q512" i="15"/>
  <c r="M98" i="1"/>
  <c r="N98" i="1"/>
  <c r="O98" i="1"/>
  <c r="L98" i="5"/>
  <c r="L110" i="5"/>
  <c r="M110" i="1"/>
  <c r="N86" i="1"/>
  <c r="L86" i="5"/>
  <c r="M86" i="1"/>
  <c r="O86" i="1"/>
  <c r="H86" i="2"/>
  <c r="J570" i="15"/>
  <c r="K567" i="15" s="1"/>
  <c r="K512" i="15"/>
  <c r="M62" i="1"/>
  <c r="Q569" i="15"/>
  <c r="Q566" i="15"/>
  <c r="Q564" i="15"/>
  <c r="Q563" i="15"/>
  <c r="Q568" i="15"/>
  <c r="Q562" i="15"/>
  <c r="L570" i="15"/>
  <c r="M562" i="15" s="1"/>
  <c r="C510" i="15"/>
  <c r="C516" i="15"/>
  <c r="C511" i="15"/>
  <c r="C513" i="15"/>
  <c r="H570" i="15"/>
  <c r="I563" i="15" s="1"/>
  <c r="O567" i="15"/>
  <c r="O564" i="15"/>
  <c r="O563" i="15"/>
  <c r="O565" i="15"/>
  <c r="F615" i="15"/>
  <c r="N622" i="15"/>
  <c r="O618" i="15" s="1"/>
  <c r="L614" i="15"/>
  <c r="L609" i="15"/>
  <c r="M603" i="15" s="1"/>
  <c r="F616" i="15"/>
  <c r="F570" i="15"/>
  <c r="G563" i="15" s="1"/>
  <c r="L616" i="15"/>
  <c r="B619" i="15"/>
  <c r="C606" i="15"/>
  <c r="O606" i="15"/>
  <c r="O603" i="15"/>
  <c r="O604" i="15"/>
  <c r="O602" i="15"/>
  <c r="G513" i="15"/>
  <c r="G515" i="15"/>
  <c r="G514" i="15"/>
  <c r="G516" i="15"/>
  <c r="E552" i="15"/>
  <c r="E556" i="15"/>
  <c r="E550" i="15"/>
  <c r="E555" i="15"/>
  <c r="O562" i="15"/>
  <c r="G550" i="15"/>
  <c r="F614" i="15"/>
  <c r="F609" i="15"/>
  <c r="I555" i="15"/>
  <c r="I554" i="15"/>
  <c r="I551" i="15"/>
  <c r="I553" i="15"/>
  <c r="I556" i="15"/>
  <c r="H614" i="15"/>
  <c r="H609" i="15"/>
  <c r="I604" i="15" s="1"/>
  <c r="D618" i="15"/>
  <c r="O566" i="15"/>
  <c r="M513" i="15"/>
  <c r="M516" i="15"/>
  <c r="M515" i="15"/>
  <c r="M514" i="15"/>
  <c r="M517" i="15"/>
  <c r="M511" i="15"/>
  <c r="P619" i="15"/>
  <c r="C601" i="15"/>
  <c r="C607" i="15"/>
  <c r="D619" i="15"/>
  <c r="C603" i="15"/>
  <c r="B616" i="15"/>
  <c r="K606" i="15"/>
  <c r="C608" i="15"/>
  <c r="B621" i="15"/>
  <c r="K549" i="15"/>
  <c r="K556" i="15"/>
  <c r="K554" i="15"/>
  <c r="K553" i="15"/>
  <c r="K555" i="15"/>
  <c r="K550" i="15"/>
  <c r="P617" i="15"/>
  <c r="M552" i="15"/>
  <c r="M555" i="15"/>
  <c r="M553" i="15"/>
  <c r="M554" i="15"/>
  <c r="M556" i="15"/>
  <c r="M550" i="15"/>
  <c r="C514" i="15"/>
  <c r="C515" i="15"/>
  <c r="C557" i="15"/>
  <c r="M505" i="15"/>
  <c r="P609" i="15"/>
  <c r="G505" i="15"/>
  <c r="H617" i="15"/>
  <c r="D614" i="15"/>
  <c r="D609" i="15"/>
  <c r="G552" i="15"/>
  <c r="G554" i="15"/>
  <c r="G553" i="15"/>
  <c r="G555" i="15"/>
  <c r="B618" i="15"/>
  <c r="C605" i="15"/>
  <c r="D616" i="15"/>
  <c r="D570" i="15"/>
  <c r="E567" i="15" s="1"/>
  <c r="Q556" i="15"/>
  <c r="Q551" i="15"/>
  <c r="Q553" i="15"/>
  <c r="Q550" i="15"/>
  <c r="Q555" i="15"/>
  <c r="Q549" i="15"/>
  <c r="H615" i="15"/>
  <c r="I516" i="15"/>
  <c r="I515" i="15"/>
  <c r="I517" i="15"/>
  <c r="I512" i="15"/>
  <c r="I514" i="15"/>
  <c r="J617" i="15"/>
  <c r="K604" i="15"/>
  <c r="J616" i="15"/>
  <c r="K603" i="15"/>
  <c r="E513" i="15"/>
  <c r="E517" i="15"/>
  <c r="E511" i="15"/>
  <c r="E516" i="15"/>
  <c r="F621" i="15"/>
  <c r="Q567" i="15"/>
  <c r="C517" i="15"/>
  <c r="O568" i="15"/>
  <c r="I552" i="15"/>
  <c r="G549" i="15"/>
  <c r="Q565" i="15"/>
  <c r="G512" i="15"/>
  <c r="K551" i="15"/>
  <c r="E551" i="15"/>
  <c r="O569" i="15"/>
  <c r="B570" i="15"/>
  <c r="C567" i="15" s="1"/>
  <c r="I550" i="15"/>
  <c r="I510" i="15"/>
  <c r="E505" i="15"/>
  <c r="O620" i="15"/>
  <c r="Q552" i="15"/>
  <c r="M466" i="15"/>
  <c r="M512" i="15"/>
  <c r="C512" i="15"/>
  <c r="M549" i="15"/>
  <c r="O614" i="15" l="1"/>
  <c r="O621" i="15"/>
  <c r="K568" i="15"/>
  <c r="K563" i="15"/>
  <c r="Q518" i="15"/>
  <c r="G569" i="15"/>
  <c r="G564" i="15"/>
  <c r="E562" i="15"/>
  <c r="G562" i="15"/>
  <c r="K602" i="15"/>
  <c r="K607" i="15"/>
  <c r="K605" i="15"/>
  <c r="G518" i="15"/>
  <c r="I557" i="15"/>
  <c r="K601" i="15"/>
  <c r="K566" i="15"/>
  <c r="K518" i="15"/>
  <c r="M601" i="15"/>
  <c r="K564" i="15"/>
  <c r="E557" i="15"/>
  <c r="C518" i="15"/>
  <c r="E566" i="15"/>
  <c r="M518" i="15"/>
  <c r="K565" i="15"/>
  <c r="O609" i="15"/>
  <c r="K562" i="15"/>
  <c r="M564" i="15"/>
  <c r="E518" i="15"/>
  <c r="K569" i="15"/>
  <c r="E564" i="15"/>
  <c r="C609" i="15"/>
  <c r="G604" i="15"/>
  <c r="G606" i="15"/>
  <c r="G605" i="15"/>
  <c r="G607" i="15"/>
  <c r="Q608" i="15"/>
  <c r="Q605" i="15"/>
  <c r="Q603" i="15"/>
  <c r="Q602" i="15"/>
  <c r="Q601" i="15"/>
  <c r="Q607" i="15"/>
  <c r="I606" i="15"/>
  <c r="I607" i="15"/>
  <c r="I603" i="15"/>
  <c r="I605" i="15"/>
  <c r="I608" i="15"/>
  <c r="D622" i="15"/>
  <c r="E614" i="15" s="1"/>
  <c r="G601" i="15"/>
  <c r="G603" i="15"/>
  <c r="Q606" i="15"/>
  <c r="E604" i="15"/>
  <c r="E602" i="15"/>
  <c r="E608" i="15"/>
  <c r="E607" i="15"/>
  <c r="I568" i="15"/>
  <c r="I567" i="15"/>
  <c r="I566" i="15"/>
  <c r="I569" i="15"/>
  <c r="I564" i="15"/>
  <c r="O619" i="15"/>
  <c r="O616" i="15"/>
  <c r="O615" i="15"/>
  <c r="O617" i="15"/>
  <c r="E606" i="15"/>
  <c r="Q557" i="15"/>
  <c r="E601" i="15"/>
  <c r="Q604" i="15"/>
  <c r="C564" i="15"/>
  <c r="C569" i="15"/>
  <c r="I602" i="15"/>
  <c r="K557" i="15"/>
  <c r="B622" i="15"/>
  <c r="I562" i="15"/>
  <c r="H622" i="15"/>
  <c r="I614" i="15" s="1"/>
  <c r="G565" i="15"/>
  <c r="G567" i="15"/>
  <c r="G568" i="15"/>
  <c r="G566" i="15"/>
  <c r="E565" i="15"/>
  <c r="E569" i="15"/>
  <c r="E563" i="15"/>
  <c r="E568" i="15"/>
  <c r="L622" i="15"/>
  <c r="M614" i="15" s="1"/>
  <c r="G602" i="15"/>
  <c r="G557" i="15"/>
  <c r="G608" i="15"/>
  <c r="E603" i="15"/>
  <c r="O570" i="15"/>
  <c r="I518" i="15"/>
  <c r="I565" i="15"/>
  <c r="Q570" i="15"/>
  <c r="C562" i="15"/>
  <c r="C568" i="15"/>
  <c r="C563" i="15"/>
  <c r="C565" i="15"/>
  <c r="F622" i="15"/>
  <c r="G614" i="15" s="1"/>
  <c r="M604" i="15"/>
  <c r="M607" i="15"/>
  <c r="M605" i="15"/>
  <c r="M606" i="15"/>
  <c r="M602" i="15"/>
  <c r="M608" i="15"/>
  <c r="M568" i="15"/>
  <c r="M565" i="15"/>
  <c r="M566" i="15"/>
  <c r="M567" i="15"/>
  <c r="M569" i="15"/>
  <c r="M563" i="15"/>
  <c r="P622" i="15"/>
  <c r="Q619" i="15" s="1"/>
  <c r="E605" i="15"/>
  <c r="M557" i="15"/>
  <c r="C566" i="15"/>
  <c r="J622" i="15"/>
  <c r="K617" i="15" s="1"/>
  <c r="I601" i="15"/>
  <c r="K609" i="15" l="1"/>
  <c r="O622" i="15"/>
  <c r="Q617" i="15"/>
  <c r="K570" i="15"/>
  <c r="E619" i="15"/>
  <c r="G570" i="15"/>
  <c r="I615" i="15"/>
  <c r="M616" i="15"/>
  <c r="M609" i="15"/>
  <c r="E570" i="15"/>
  <c r="M570" i="15"/>
  <c r="E617" i="15"/>
  <c r="E615" i="15"/>
  <c r="E621" i="15"/>
  <c r="E620" i="15"/>
  <c r="Q609" i="15"/>
  <c r="I570" i="15"/>
  <c r="I617" i="15"/>
  <c r="E618" i="15"/>
  <c r="G617" i="15"/>
  <c r="G619" i="15"/>
  <c r="G618" i="15"/>
  <c r="G620" i="15"/>
  <c r="K614" i="15"/>
  <c r="K621" i="15"/>
  <c r="K619" i="15"/>
  <c r="K620" i="15"/>
  <c r="K615" i="15"/>
  <c r="K618" i="15"/>
  <c r="G621" i="15"/>
  <c r="C570" i="15"/>
  <c r="I609" i="15"/>
  <c r="G609" i="15"/>
  <c r="Q621" i="15"/>
  <c r="Q618" i="15"/>
  <c r="Q616" i="15"/>
  <c r="Q614" i="15"/>
  <c r="Q620" i="15"/>
  <c r="Q615" i="15"/>
  <c r="M620" i="15"/>
  <c r="M617" i="15"/>
  <c r="M619" i="15"/>
  <c r="M618" i="15"/>
  <c r="M621" i="15"/>
  <c r="M615" i="15"/>
  <c r="G616" i="15"/>
  <c r="G615" i="15"/>
  <c r="E609" i="15"/>
  <c r="C614" i="15"/>
  <c r="C620" i="15"/>
  <c r="C617" i="15"/>
  <c r="C615" i="15"/>
  <c r="I619" i="15"/>
  <c r="I620" i="15"/>
  <c r="I616" i="15"/>
  <c r="I618" i="15"/>
  <c r="I621" i="15"/>
  <c r="C618" i="15"/>
  <c r="C619" i="15"/>
  <c r="K616" i="15"/>
  <c r="E616" i="15"/>
  <c r="C616" i="15"/>
  <c r="C621" i="15"/>
  <c r="G622" i="15" l="1"/>
  <c r="E622" i="15"/>
  <c r="C622" i="15"/>
  <c r="I622" i="15"/>
  <c r="M622" i="15"/>
  <c r="K622" i="15"/>
  <c r="Q622" i="15"/>
</calcChain>
</file>

<file path=xl/sharedStrings.xml><?xml version="1.0" encoding="utf-8"?>
<sst xmlns="http://schemas.openxmlformats.org/spreadsheetml/2006/main" count="1402" uniqueCount="114">
  <si>
    <t>0-249</t>
  </si>
  <si>
    <t>250-499</t>
  </si>
  <si>
    <t>500-749</t>
  </si>
  <si>
    <t>750-999</t>
  </si>
  <si>
    <t>1M+</t>
  </si>
  <si>
    <t>Total # of Sales</t>
  </si>
  <si>
    <t># Sales YTD</t>
  </si>
  <si>
    <t>Number of Sales By Price Range and Total</t>
  </si>
  <si>
    <t>Sold Volume By Price Range and Total</t>
  </si>
  <si>
    <t>Total Sales Volume</t>
  </si>
  <si>
    <t>YTD Sales Volume</t>
  </si>
  <si>
    <t>Average Sales Price</t>
  </si>
  <si>
    <t>Total DOM</t>
  </si>
  <si>
    <t>Average Days on Market</t>
  </si>
  <si>
    <t>YTD Ave Days on Market</t>
  </si>
  <si>
    <t>Average Days on Market by Month and Year</t>
  </si>
  <si>
    <t>YTD ASP All Ranges</t>
  </si>
  <si>
    <t>Monthly ASP All Ranges</t>
  </si>
  <si>
    <t>Listing Volume of Closed Sales By Price Range and Total</t>
  </si>
  <si>
    <t>List to Sell Ratios By Price Range and Total</t>
  </si>
  <si>
    <t>Overall Monthly Ratio</t>
  </si>
  <si>
    <t>Overall YTD Ratio</t>
  </si>
  <si>
    <t>YTD Sold Listings</t>
  </si>
  <si>
    <t>Total Sold Listings</t>
  </si>
  <si>
    <t>1-2M</t>
  </si>
  <si>
    <t>2-5M</t>
  </si>
  <si>
    <t>5M+</t>
  </si>
  <si>
    <t>All over $1M</t>
  </si>
  <si>
    <t>All Over $1M</t>
  </si>
  <si>
    <t>Number of Sales</t>
  </si>
  <si>
    <t>Date</t>
  </si>
  <si>
    <t>12 Month Rolling Average</t>
  </si>
  <si>
    <t>12 Month Rolling Total</t>
  </si>
  <si>
    <t>12 Month Rolling Totals and Averages</t>
  </si>
  <si>
    <t>12 Month Rolling Totals and Averages (Transaction Count)</t>
  </si>
  <si>
    <t>Rolling Totals</t>
  </si>
  <si>
    <t>Price Range</t>
  </si>
  <si>
    <t>% Total Sales</t>
  </si>
  <si>
    <t>0 - $249,999</t>
  </si>
  <si>
    <t>$250,000 - $499,999</t>
  </si>
  <si>
    <t>$500,000 - $749,999</t>
  </si>
  <si>
    <t>$750,000 - $999,999</t>
  </si>
  <si>
    <t>TOTAL MARKET  Number of Sales</t>
  </si>
  <si>
    <t>January Transactions</t>
  </si>
  <si>
    <t>January Sides</t>
  </si>
  <si>
    <t>Number of Sides</t>
  </si>
  <si>
    <t>% Total Sides</t>
  </si>
  <si>
    <t>March Transactions</t>
  </si>
  <si>
    <t>March Sides</t>
  </si>
  <si>
    <t>February Transactions</t>
  </si>
  <si>
    <t>February Sides</t>
  </si>
  <si>
    <t>April Transactions</t>
  </si>
  <si>
    <t>April Sides</t>
  </si>
  <si>
    <t>January YTD Transactions</t>
  </si>
  <si>
    <t>January YTD Sides</t>
  </si>
  <si>
    <t>February YTD Transactions</t>
  </si>
  <si>
    <t>February YTD Sides</t>
  </si>
  <si>
    <t>March YTD Transactions</t>
  </si>
  <si>
    <t>March YTD Sides</t>
  </si>
  <si>
    <t>April YTD Sides</t>
  </si>
  <si>
    <t>May Transactions</t>
  </si>
  <si>
    <t>May Sides</t>
  </si>
  <si>
    <t>May YTD Sides</t>
  </si>
  <si>
    <t>June Transactions</t>
  </si>
  <si>
    <t>June Sides</t>
  </si>
  <si>
    <t>June YTD Sides</t>
  </si>
  <si>
    <t>July Transactions</t>
  </si>
  <si>
    <t>July Sides</t>
  </si>
  <si>
    <t>July YTD Sides</t>
  </si>
  <si>
    <t>August Transactions</t>
  </si>
  <si>
    <t>August Sides</t>
  </si>
  <si>
    <t>August YTD Sides</t>
  </si>
  <si>
    <t>September Transactions</t>
  </si>
  <si>
    <t>September Sides</t>
  </si>
  <si>
    <t>September YTD Sides</t>
  </si>
  <si>
    <t>October Transactions</t>
  </si>
  <si>
    <t>October Sides</t>
  </si>
  <si>
    <t>October YTD Sides</t>
  </si>
  <si>
    <t>November Transactions</t>
  </si>
  <si>
    <t>November Sides</t>
  </si>
  <si>
    <t>November YTD Sides</t>
  </si>
  <si>
    <t>December Transactions</t>
  </si>
  <si>
    <t>December Sides</t>
  </si>
  <si>
    <t>December YTD Sides</t>
  </si>
  <si>
    <t>TOTAL MARKET  Number of Sides</t>
  </si>
  <si>
    <t>12 Month Average Sales Per Month</t>
  </si>
  <si>
    <t>12 Month Total Sales</t>
  </si>
  <si>
    <t>% of previous year</t>
  </si>
  <si>
    <t>% of two years ago</t>
  </si>
  <si>
    <t>3 years ago</t>
  </si>
  <si>
    <t>12 month Rolling Total ASP</t>
  </si>
  <si>
    <t>$1M - $2M</t>
  </si>
  <si>
    <t>$2M - $5M</t>
  </si>
  <si>
    <t>Over $5M</t>
  </si>
  <si>
    <t>Total Over $1M</t>
  </si>
  <si>
    <t>April YTD Transactions</t>
  </si>
  <si>
    <t>May YTD Transactions</t>
  </si>
  <si>
    <t>June YTD Transactions</t>
  </si>
  <si>
    <t>July YTD Transactions</t>
  </si>
  <si>
    <t>August YTD Transactions</t>
  </si>
  <si>
    <t>September YTD Transactions</t>
  </si>
  <si>
    <t>October YTD Transactions</t>
  </si>
  <si>
    <t>November YTD Transactions</t>
  </si>
  <si>
    <t>December YTD Transactions</t>
  </si>
  <si>
    <t>Median Price by Price Range and Date</t>
  </si>
  <si>
    <t>YTD Median</t>
  </si>
  <si>
    <t>YTD Median Price by Price Range and Date</t>
  </si>
  <si>
    <t>All 1M</t>
  </si>
  <si>
    <t>Monthly Median</t>
  </si>
  <si>
    <t>% Change This Year</t>
  </si>
  <si>
    <t>All Over 1M</t>
  </si>
  <si>
    <t>Change from Previous Year</t>
  </si>
  <si>
    <t xml:space="preserve">% Change from Jan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</si>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</sst>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[$-409]mmm\-yy;@"/>
    <numFmt numFmtId="168" formatCode="_(* #,##0_);_(* \(#,##0\);_(* &quot;-&quot;??_);_(@_)"/>
    <numFmt numFmtId="169" formatCode="_(&quot;$&quot;* #,##0.0_);_(&quot;$&quot;* \(#,##0.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1249">
    <xf numFmtId="167" fontId="0" fillId="0" borderId="0"/>
    <xf numFmtId="14" fontId="6" fillId="0" borderId="1">
      <alignment horizontal="center"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" fontId="6" fillId="0" borderId="1">
      <alignment horizontal="right" vertical="top"/>
    </xf>
    <xf numFmtId="167" fontId="6" fillId="0" borderId="1">
      <alignment horizontal="right" vertical="top"/>
    </xf>
    <xf numFmtId="167" fontId="6" fillId="0" borderId="1">
      <alignment horizontal="center"/>
    </xf>
    <xf numFmtId="167" fontId="6" fillId="0" borderId="1">
      <alignment horizontal="left" vertical="top"/>
    </xf>
    <xf numFmtId="167" fontId="6" fillId="0" borderId="1">
      <alignment horizontal="left" vertical="top"/>
    </xf>
    <xf numFmtId="167" fontId="6" fillId="0" borderId="1">
      <alignment horizontal="center" vertical="top"/>
    </xf>
    <xf numFmtId="49" fontId="6" fillId="0" borderId="1">
      <alignment horizontal="left" vertical="top"/>
    </xf>
    <xf numFmtId="1" fontId="6" fillId="0" borderId="1">
      <alignment horizontal="right" vertical="top"/>
    </xf>
    <xf numFmtId="14" fontId="6" fillId="0" borderId="1">
      <alignment horizontal="center" vertical="top"/>
    </xf>
    <xf numFmtId="49" fontId="6" fillId="0" borderId="1">
      <alignment horizontal="center" vertical="top"/>
    </xf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167" fontId="1" fillId="0" borderId="0"/>
    <xf numFmtId="0" fontId="12" fillId="0" borderId="0"/>
    <xf numFmtId="0" fontId="12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1" fontId="6" fillId="0" borderId="1">
      <alignment horizontal="right" vertical="top"/>
    </xf>
    <xf numFmtId="167" fontId="6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167" fontId="1" fillId="0" borderId="2" applyNumberFormat="0" applyAlignment="0"/>
    <xf numFmtId="0" fontId="1" fillId="0" borderId="2" applyNumberFormat="0" applyAlignment="0"/>
    <xf numFmtId="167" fontId="1" fillId="0" borderId="2" applyNumberFormat="0" applyAlignment="0"/>
    <xf numFmtId="167" fontId="6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0" fontId="1" fillId="0" borderId="1" applyNumberFormat="0" applyAlignment="0"/>
    <xf numFmtId="0" fontId="1" fillId="0" borderId="1" applyNumberFormat="0" applyAlignment="0"/>
    <xf numFmtId="167" fontId="1" fillId="0" borderId="1" applyNumberFormat="0" applyAlignment="0"/>
    <xf numFmtId="167" fontId="1" fillId="0" borderId="1" applyNumberFormat="0" applyAlignment="0"/>
    <xf numFmtId="167" fontId="6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0" fontId="1" fillId="0" borderId="3" applyNumberFormat="0" applyAlignment="0">
      <alignment horizontal="center"/>
    </xf>
    <xf numFmtId="167" fontId="1" fillId="0" borderId="3" applyNumberFormat="0" applyAlignment="0">
      <alignment horizontal="center"/>
    </xf>
    <xf numFmtId="167" fontId="5" fillId="2" borderId="0" applyBorder="0">
      <alignment horizontal="center"/>
    </xf>
    <xf numFmtId="0" fontId="5" fillId="2" borderId="0" applyBorder="0">
      <alignment horizontal="center"/>
    </xf>
    <xf numFmtId="167" fontId="6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167" fontId="1" fillId="3" borderId="0" applyBorder="0"/>
    <xf numFmtId="0" fontId="1" fillId="3" borderId="0" applyBorder="0"/>
    <xf numFmtId="167" fontId="1" fillId="3" borderId="0" applyBorder="0"/>
    <xf numFmtId="167" fontId="6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167" fontId="1" fillId="0" borderId="0" applyBorder="0"/>
    <xf numFmtId="0" fontId="1" fillId="0" borderId="0" applyBorder="0"/>
    <xf numFmtId="167" fontId="1" fillId="0" borderId="0" applyBorder="0"/>
    <xf numFmtId="166" fontId="5" fillId="4" borderId="0" applyBorder="0"/>
    <xf numFmtId="167" fontId="6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167" fontId="1" fillId="5" borderId="0" applyBorder="0"/>
    <xf numFmtId="0" fontId="1" fillId="5" borderId="0" applyBorder="0"/>
    <xf numFmtId="167" fontId="1" fillId="5" borderId="0" applyBorder="0"/>
    <xf numFmtId="167" fontId="6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167" fontId="1" fillId="6" borderId="0" applyBorder="0"/>
    <xf numFmtId="0" fontId="1" fillId="6" borderId="0" applyBorder="0"/>
    <xf numFmtId="167" fontId="1" fillId="6" borderId="0" applyBorder="0"/>
    <xf numFmtId="167" fontId="6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167" fontId="1" fillId="5" borderId="0" applyBorder="0">
      <alignment wrapText="1"/>
    </xf>
    <xf numFmtId="0" fontId="1" fillId="5" borderId="0" applyBorder="0">
      <alignment wrapText="1"/>
    </xf>
    <xf numFmtId="167" fontId="1" fillId="5" borderId="0" applyBorder="0">
      <alignment wrapText="1"/>
    </xf>
    <xf numFmtId="166" fontId="5" fillId="6" borderId="0" applyBorder="0"/>
    <xf numFmtId="166" fontId="5" fillId="7" borderId="0" applyBorder="0"/>
    <xf numFmtId="166" fontId="6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6" fontId="1" fillId="5" borderId="0" applyBorder="0"/>
    <xf numFmtId="167" fontId="6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167" fontId="1" fillId="8" borderId="0" applyBorder="0"/>
    <xf numFmtId="0" fontId="1" fillId="8" borderId="0" applyBorder="0"/>
    <xf numFmtId="167" fontId="1" fillId="8" borderId="0" applyBorder="0"/>
    <xf numFmtId="166" fontId="6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6" fontId="1" fillId="9" borderId="0" applyBorder="0"/>
    <xf numFmtId="167" fontId="6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167" fontId="1" fillId="10" borderId="0" applyBorder="0"/>
    <xf numFmtId="0" fontId="1" fillId="10" borderId="0" applyBorder="0"/>
    <xf numFmtId="167" fontId="1" fillId="10" borderId="0" applyBorder="0"/>
    <xf numFmtId="167" fontId="9" fillId="11" borderId="0" applyBorder="0"/>
    <xf numFmtId="0" fontId="9" fillId="11" borderId="0" applyBorder="0"/>
    <xf numFmtId="167" fontId="5" fillId="7" borderId="0" applyNumberFormat="0" applyBorder="0" applyAlignment="0"/>
    <xf numFmtId="0" fontId="5" fillId="7" borderId="0" applyNumberFormat="0" applyBorder="0" applyAlignment="0"/>
    <xf numFmtId="167" fontId="5" fillId="7" borderId="0" applyNumberFormat="0" applyBorder="0" applyAlignment="0"/>
    <xf numFmtId="0" fontId="5" fillId="7" borderId="0" applyNumberFormat="0" applyBorder="0" applyAlignment="0"/>
    <xf numFmtId="167" fontId="5" fillId="6" borderId="0" applyNumberFormat="0" applyBorder="0" applyAlignment="0"/>
    <xf numFmtId="0" fontId="5" fillId="6" borderId="0" applyNumberFormat="0" applyBorder="0" applyAlignment="0"/>
    <xf numFmtId="167" fontId="5" fillId="5" borderId="0" applyNumberFormat="0" applyBorder="0" applyAlignment="0"/>
    <xf numFmtId="0" fontId="5" fillId="5" borderId="0" applyNumberFormat="0" applyBorder="0" applyAlignment="0"/>
    <xf numFmtId="167" fontId="5" fillId="12" borderId="0" applyNumberFormat="0" applyBorder="0" applyAlignment="0"/>
    <xf numFmtId="0" fontId="5" fillId="12" borderId="0" applyNumberFormat="0" applyBorder="0" applyAlignment="0"/>
    <xf numFmtId="167" fontId="5" fillId="13" borderId="0" applyNumberFormat="0" applyBorder="0" applyAlignment="0"/>
    <xf numFmtId="0" fontId="5" fillId="13" borderId="0" applyNumberFormat="0" applyBorder="0" applyAlignment="0"/>
    <xf numFmtId="167" fontId="5" fillId="2" borderId="0" applyNumberFormat="0" applyBorder="0" applyAlignment="0"/>
    <xf numFmtId="0" fontId="5" fillId="2" borderId="0" applyNumberFormat="0" applyBorder="0" applyAlignment="0"/>
    <xf numFmtId="1" fontId="5" fillId="14" borderId="4" applyNumberFormat="0" applyAlignment="0">
      <alignment horizontal="center"/>
    </xf>
    <xf numFmtId="1" fontId="5" fillId="15" borderId="4" applyNumberFormat="0" applyAlignment="0">
      <alignment horizontal="left"/>
    </xf>
    <xf numFmtId="167" fontId="5" fillId="15" borderId="4" applyNumberFormat="0" applyAlignment="0"/>
    <xf numFmtId="0" fontId="5" fillId="15" borderId="4" applyNumberFormat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1">
      <alignment horizontal="right" vertical="top"/>
    </xf>
    <xf numFmtId="0" fontId="1" fillId="0" borderId="1">
      <alignment horizontal="left"/>
    </xf>
    <xf numFmtId="10" fontId="1" fillId="0" borderId="1">
      <alignment horizontal="right"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72" applyNumberFormat="0" applyAlignment="0"/>
    <xf numFmtId="0" fontId="13" fillId="0" borderId="0"/>
    <xf numFmtId="0" fontId="13" fillId="0" borderId="0"/>
  </cellStyleXfs>
  <cellXfs count="1224">
    <xf numFmtId="167" fontId="0" fillId="0" borderId="0" xfId="0"/>
    <xf numFmtId="167" fontId="0" fillId="0" borderId="0" xfId="0" applyAlignment="1">
      <alignment wrapText="1"/>
    </xf>
    <xf numFmtId="44" fontId="0" fillId="0" borderId="0" xfId="3" applyFont="1"/>
    <xf numFmtId="1" fontId="0" fillId="0" borderId="4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167" fontId="0" fillId="0" borderId="5" xfId="0" applyBorder="1"/>
    <xf numFmtId="17" fontId="0" fillId="0" borderId="0" xfId="0" applyNumberFormat="1"/>
    <xf numFmtId="44" fontId="0" fillId="0" borderId="4" xfId="3" applyFont="1" applyBorder="1"/>
    <xf numFmtId="17" fontId="0" fillId="0" borderId="6" xfId="0" applyNumberFormat="1" applyBorder="1"/>
    <xf numFmtId="17" fontId="0" fillId="0" borderId="7" xfId="0" applyNumberFormat="1" applyBorder="1"/>
    <xf numFmtId="17" fontId="0" fillId="0" borderId="8" xfId="0" applyNumberFormat="1" applyBorder="1"/>
    <xf numFmtId="17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1" fontId="0" fillId="0" borderId="10" xfId="0" applyNumberFormat="1" applyBorder="1"/>
    <xf numFmtId="1" fontId="0" fillId="0" borderId="12" xfId="0" applyNumberFormat="1" applyBorder="1"/>
    <xf numFmtId="17" fontId="0" fillId="0" borderId="14" xfId="0" applyNumberFormat="1" applyBorder="1"/>
    <xf numFmtId="17" fontId="0" fillId="0" borderId="15" xfId="0" applyNumberFormat="1" applyBorder="1"/>
    <xf numFmtId="167" fontId="0" fillId="0" borderId="16" xfId="0" applyBorder="1"/>
    <xf numFmtId="167" fontId="0" fillId="0" borderId="17" xfId="0" applyBorder="1"/>
    <xf numFmtId="167" fontId="0" fillId="0" borderId="18" xfId="0" applyBorder="1"/>
    <xf numFmtId="167" fontId="0" fillId="0" borderId="19" xfId="0" applyBorder="1"/>
    <xf numFmtId="3" fontId="4" fillId="0" borderId="0" xfId="0" applyNumberFormat="1" applyFont="1" applyAlignment="1">
      <alignment horizontal="right"/>
    </xf>
    <xf numFmtId="1" fontId="3" fillId="0" borderId="0" xfId="0" applyNumberFormat="1" applyFont="1"/>
    <xf numFmtId="167" fontId="6" fillId="0" borderId="20" xfId="0" applyFont="1" applyBorder="1"/>
    <xf numFmtId="167" fontId="5" fillId="0" borderId="21" xfId="0" applyFont="1" applyBorder="1" applyAlignment="1">
      <alignment horizontal="center"/>
    </xf>
    <xf numFmtId="17" fontId="7" fillId="4" borderId="6" xfId="0" applyNumberFormat="1" applyFont="1" applyFill="1" applyBorder="1" applyAlignment="1">
      <alignment horizontal="left" wrapText="1"/>
    </xf>
    <xf numFmtId="17" fontId="7" fillId="4" borderId="7" xfId="0" applyNumberFormat="1" applyFont="1" applyFill="1" applyBorder="1" applyAlignment="1">
      <alignment horizontal="left" wrapText="1"/>
    </xf>
    <xf numFmtId="17" fontId="7" fillId="4" borderId="8" xfId="0" applyNumberFormat="1" applyFont="1" applyFill="1" applyBorder="1" applyAlignment="1">
      <alignment horizontal="left" wrapText="1"/>
    </xf>
    <xf numFmtId="17" fontId="6" fillId="0" borderId="6" xfId="0" applyNumberFormat="1" applyFont="1" applyBorder="1" applyAlignment="1">
      <alignment horizontal="left"/>
    </xf>
    <xf numFmtId="17" fontId="6" fillId="0" borderId="7" xfId="0" applyNumberFormat="1" applyFont="1" applyBorder="1" applyAlignment="1">
      <alignment horizontal="left"/>
    </xf>
    <xf numFmtId="17" fontId="6" fillId="0" borderId="8" xfId="0" applyNumberFormat="1" applyFont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1" fontId="6" fillId="4" borderId="12" xfId="0" applyNumberFormat="1" applyFont="1" applyFill="1" applyBorder="1" applyAlignment="1">
      <alignment horizontal="center"/>
    </xf>
    <xf numFmtId="1" fontId="6" fillId="4" borderId="22" xfId="0" applyNumberFormat="1" applyFont="1" applyFill="1" applyBorder="1" applyAlignment="1">
      <alignment horizontal="center"/>
    </xf>
    <xf numFmtId="1" fontId="6" fillId="4" borderId="23" xfId="0" applyNumberFormat="1" applyFont="1" applyFill="1" applyBorder="1" applyAlignment="1">
      <alignment horizontal="center"/>
    </xf>
    <xf numFmtId="17" fontId="6" fillId="4" borderId="7" xfId="0" applyNumberFormat="1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1" fontId="6" fillId="4" borderId="25" xfId="0" applyNumberFormat="1" applyFont="1" applyFill="1" applyBorder="1" applyAlignment="1">
      <alignment horizontal="center"/>
    </xf>
    <xf numFmtId="1" fontId="6" fillId="4" borderId="3" xfId="0" applyNumberFormat="1" applyFont="1" applyFill="1" applyBorder="1" applyAlignment="1">
      <alignment horizontal="center"/>
    </xf>
    <xf numFmtId="1" fontId="6" fillId="4" borderId="26" xfId="0" applyNumberFormat="1" applyFont="1" applyFill="1" applyBorder="1" applyAlignment="1">
      <alignment horizontal="center"/>
    </xf>
    <xf numFmtId="1" fontId="6" fillId="4" borderId="27" xfId="0" applyNumberFormat="1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left"/>
    </xf>
    <xf numFmtId="1" fontId="6" fillId="4" borderId="29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1" fontId="6" fillId="4" borderId="30" xfId="0" applyNumberFormat="1" applyFont="1" applyFill="1" applyBorder="1" applyAlignment="1">
      <alignment horizontal="center"/>
    </xf>
    <xf numFmtId="1" fontId="6" fillId="4" borderId="31" xfId="0" applyNumberFormat="1" applyFont="1" applyFill="1" applyBorder="1" applyAlignment="1">
      <alignment horizontal="center"/>
    </xf>
    <xf numFmtId="1" fontId="6" fillId="4" borderId="32" xfId="0" applyNumberFormat="1" applyFont="1" applyFill="1" applyBorder="1" applyAlignment="1">
      <alignment horizontal="center"/>
    </xf>
    <xf numFmtId="1" fontId="6" fillId="4" borderId="33" xfId="0" applyNumberFormat="1" applyFont="1" applyFill="1" applyBorder="1" applyAlignment="1">
      <alignment horizontal="center"/>
    </xf>
    <xf numFmtId="1" fontId="6" fillId="4" borderId="34" xfId="0" applyNumberFormat="1" applyFont="1" applyFill="1" applyBorder="1" applyAlignment="1">
      <alignment horizontal="center"/>
    </xf>
    <xf numFmtId="17" fontId="6" fillId="4" borderId="14" xfId="0" applyNumberFormat="1" applyFont="1" applyFill="1" applyBorder="1" applyAlignment="1">
      <alignment horizontal="left"/>
    </xf>
    <xf numFmtId="1" fontId="6" fillId="0" borderId="12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7" fontId="6" fillId="0" borderId="21" xfId="0" applyFont="1" applyBorder="1" applyAlignment="1">
      <alignment horizontal="center"/>
    </xf>
    <xf numFmtId="167" fontId="6" fillId="0" borderId="21" xfId="0" applyFont="1" applyBorder="1"/>
    <xf numFmtId="167" fontId="6" fillId="0" borderId="35" xfId="0" applyFont="1" applyBorder="1" applyAlignment="1">
      <alignment horizontal="center"/>
    </xf>
    <xf numFmtId="167" fontId="6" fillId="0" borderId="16" xfId="0" applyFont="1" applyBorder="1" applyAlignment="1">
      <alignment wrapText="1"/>
    </xf>
    <xf numFmtId="167" fontId="6" fillId="0" borderId="17" xfId="0" applyFont="1" applyBorder="1" applyAlignment="1">
      <alignment horizontal="center" wrapText="1"/>
    </xf>
    <xf numFmtId="44" fontId="7" fillId="4" borderId="12" xfId="0" applyNumberFormat="1" applyFont="1" applyFill="1" applyBorder="1" applyAlignment="1">
      <alignment horizontal="center" wrapText="1"/>
    </xf>
    <xf numFmtId="44" fontId="7" fillId="4" borderId="4" xfId="0" applyNumberFormat="1" applyFont="1" applyFill="1" applyBorder="1" applyAlignment="1">
      <alignment horizontal="center" wrapText="1"/>
    </xf>
    <xf numFmtId="44" fontId="7" fillId="3" borderId="4" xfId="0" applyNumberFormat="1" applyFont="1" applyFill="1" applyBorder="1" applyAlignment="1">
      <alignment horizontal="center" wrapText="1"/>
    </xf>
    <xf numFmtId="44" fontId="7" fillId="4" borderId="10" xfId="0" applyNumberFormat="1" applyFont="1" applyFill="1" applyBorder="1" applyAlignment="1">
      <alignment horizontal="center" wrapText="1"/>
    </xf>
    <xf numFmtId="44" fontId="7" fillId="0" borderId="4" xfId="0" applyNumberFormat="1" applyFont="1" applyBorder="1" applyAlignment="1">
      <alignment horizontal="center" wrapText="1"/>
    </xf>
    <xf numFmtId="44" fontId="7" fillId="0" borderId="10" xfId="0" applyNumberFormat="1" applyFont="1" applyBorder="1" applyAlignment="1">
      <alignment horizontal="center" wrapText="1"/>
    </xf>
    <xf numFmtId="17" fontId="6" fillId="4" borderId="9" xfId="0" applyNumberFormat="1" applyFont="1" applyFill="1" applyBorder="1" applyAlignment="1">
      <alignment horizontal="left"/>
    </xf>
    <xf numFmtId="44" fontId="7" fillId="4" borderId="2" xfId="0" applyNumberFormat="1" applyFont="1" applyFill="1" applyBorder="1" applyAlignment="1">
      <alignment horizontal="center" wrapText="1"/>
    </xf>
    <xf numFmtId="17" fontId="6" fillId="4" borderId="8" xfId="0" applyNumberFormat="1" applyFont="1" applyFill="1" applyBorder="1" applyAlignment="1">
      <alignment horizontal="left"/>
    </xf>
    <xf numFmtId="17" fontId="6" fillId="0" borderId="14" xfId="0" applyNumberFormat="1" applyFont="1" applyBorder="1" applyAlignment="1">
      <alignment horizontal="left"/>
    </xf>
    <xf numFmtId="44" fontId="7" fillId="0" borderId="3" xfId="0" applyNumberFormat="1" applyFont="1" applyBorder="1" applyAlignment="1">
      <alignment horizontal="center" wrapText="1"/>
    </xf>
    <xf numFmtId="44" fontId="7" fillId="4" borderId="17" xfId="0" applyNumberFormat="1" applyFont="1" applyFill="1" applyBorder="1" applyAlignment="1">
      <alignment horizontal="center" wrapText="1"/>
    </xf>
    <xf numFmtId="44" fontId="7" fillId="4" borderId="3" xfId="0" applyNumberFormat="1" applyFont="1" applyFill="1" applyBorder="1" applyAlignment="1">
      <alignment horizontal="center" wrapText="1"/>
    </xf>
    <xf numFmtId="44" fontId="7" fillId="3" borderId="3" xfId="0" applyNumberFormat="1" applyFont="1" applyFill="1" applyBorder="1" applyAlignment="1">
      <alignment horizontal="center" wrapText="1"/>
    </xf>
    <xf numFmtId="44" fontId="7" fillId="3" borderId="12" xfId="0" applyNumberFormat="1" applyFont="1" applyFill="1" applyBorder="1" applyAlignment="1">
      <alignment horizontal="center" wrapText="1"/>
    </xf>
    <xf numFmtId="44" fontId="7" fillId="0" borderId="12" xfId="0" applyNumberFormat="1" applyFont="1" applyBorder="1" applyAlignment="1">
      <alignment horizontal="center" wrapText="1"/>
    </xf>
    <xf numFmtId="17" fontId="7" fillId="4" borderId="9" xfId="0" applyNumberFormat="1" applyFont="1" applyFill="1" applyBorder="1" applyAlignment="1">
      <alignment horizontal="left" wrapText="1"/>
    </xf>
    <xf numFmtId="44" fontId="7" fillId="4" borderId="12" xfId="3" applyFont="1" applyFill="1" applyBorder="1" applyAlignment="1">
      <alignment horizontal="center" wrapText="1"/>
    </xf>
    <xf numFmtId="44" fontId="6" fillId="4" borderId="12" xfId="3" applyFont="1" applyFill="1" applyBorder="1"/>
    <xf numFmtId="44" fontId="7" fillId="4" borderId="4" xfId="3" applyFont="1" applyFill="1" applyBorder="1" applyAlignment="1">
      <alignment horizontal="center" wrapText="1"/>
    </xf>
    <xf numFmtId="44" fontId="7" fillId="4" borderId="2" xfId="3" applyFont="1" applyFill="1" applyBorder="1" applyAlignment="1">
      <alignment horizontal="center" wrapText="1"/>
    </xf>
    <xf numFmtId="44" fontId="6" fillId="4" borderId="4" xfId="3" applyFont="1" applyFill="1" applyBorder="1"/>
    <xf numFmtId="17" fontId="7" fillId="4" borderId="14" xfId="0" applyNumberFormat="1" applyFont="1" applyFill="1" applyBorder="1" applyAlignment="1">
      <alignment horizontal="left" wrapText="1"/>
    </xf>
    <xf numFmtId="44" fontId="7" fillId="4" borderId="10" xfId="3" applyFont="1" applyFill="1" applyBorder="1" applyAlignment="1">
      <alignment horizontal="center" wrapText="1"/>
    </xf>
    <xf numFmtId="44" fontId="6" fillId="4" borderId="10" xfId="3" applyFont="1" applyFill="1" applyBorder="1"/>
    <xf numFmtId="44" fontId="6" fillId="0" borderId="12" xfId="3" applyFont="1" applyBorder="1"/>
    <xf numFmtId="44" fontId="6" fillId="0" borderId="4" xfId="3" applyFont="1" applyBorder="1"/>
    <xf numFmtId="44" fontId="6" fillId="0" borderId="10" xfId="3" applyFont="1" applyBorder="1"/>
    <xf numFmtId="44" fontId="6" fillId="4" borderId="3" xfId="3" applyFont="1" applyFill="1" applyBorder="1"/>
    <xf numFmtId="44" fontId="6" fillId="4" borderId="32" xfId="3" applyFont="1" applyFill="1" applyBorder="1"/>
    <xf numFmtId="44" fontId="6" fillId="4" borderId="2" xfId="3" applyFont="1" applyFill="1" applyBorder="1"/>
    <xf numFmtId="44" fontId="6" fillId="4" borderId="3" xfId="3" applyFont="1" applyFill="1" applyBorder="1" applyAlignment="1">
      <alignment horizontal="center"/>
    </xf>
    <xf numFmtId="44" fontId="6" fillId="0" borderId="12" xfId="3" applyFont="1" applyBorder="1" applyAlignment="1">
      <alignment horizontal="center"/>
    </xf>
    <xf numFmtId="44" fontId="6" fillId="0" borderId="4" xfId="3" applyFont="1" applyBorder="1" applyAlignment="1">
      <alignment horizontal="right"/>
    </xf>
    <xf numFmtId="44" fontId="6" fillId="0" borderId="4" xfId="3" applyFont="1" applyBorder="1" applyAlignment="1">
      <alignment horizontal="center"/>
    </xf>
    <xf numFmtId="17" fontId="6" fillId="0" borderId="28" xfId="0" applyNumberFormat="1" applyFont="1" applyBorder="1" applyAlignment="1">
      <alignment horizontal="left"/>
    </xf>
    <xf numFmtId="44" fontId="6" fillId="0" borderId="25" xfId="3" applyFont="1" applyBorder="1" applyAlignment="1">
      <alignment horizontal="center"/>
    </xf>
    <xf numFmtId="44" fontId="6" fillId="0" borderId="3" xfId="3" applyFont="1" applyBorder="1" applyAlignment="1">
      <alignment horizontal="center"/>
    </xf>
    <xf numFmtId="44" fontId="6" fillId="0" borderId="3" xfId="3" applyFont="1" applyBorder="1"/>
    <xf numFmtId="44" fontId="6" fillId="0" borderId="21" xfId="3" applyFont="1" applyBorder="1" applyAlignment="1">
      <alignment horizontal="center"/>
    </xf>
    <xf numFmtId="44" fontId="0" fillId="0" borderId="12" xfId="3" applyFont="1" applyBorder="1"/>
    <xf numFmtId="167" fontId="6" fillId="0" borderId="20" xfId="0" applyFont="1" applyBorder="1" applyAlignment="1">
      <alignment wrapText="1" shrinkToFit="1"/>
    </xf>
    <xf numFmtId="1" fontId="6" fillId="4" borderId="12" xfId="0" applyNumberFormat="1" applyFont="1" applyFill="1" applyBorder="1" applyAlignment="1">
      <alignment horizontal="right"/>
    </xf>
    <xf numFmtId="1" fontId="6" fillId="4" borderId="4" xfId="0" applyNumberFormat="1" applyFont="1" applyFill="1" applyBorder="1" applyAlignment="1">
      <alignment horizontal="right"/>
    </xf>
    <xf numFmtId="1" fontId="6" fillId="4" borderId="10" xfId="0" applyNumberFormat="1" applyFont="1" applyFill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" fontId="6" fillId="0" borderId="10" xfId="0" applyNumberFormat="1" applyFont="1" applyBorder="1" applyAlignment="1">
      <alignment horizontal="right"/>
    </xf>
    <xf numFmtId="1" fontId="6" fillId="4" borderId="3" xfId="0" applyNumberFormat="1" applyFont="1" applyFill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167" fontId="6" fillId="4" borderId="6" xfId="0" applyFont="1" applyFill="1" applyBorder="1" applyAlignment="1">
      <alignment horizontal="left"/>
    </xf>
    <xf numFmtId="167" fontId="6" fillId="4" borderId="7" xfId="0" applyFont="1" applyFill="1" applyBorder="1" applyAlignment="1">
      <alignment horizontal="left"/>
    </xf>
    <xf numFmtId="167" fontId="6" fillId="4" borderId="14" xfId="0" applyFont="1" applyFill="1" applyBorder="1" applyAlignment="1">
      <alignment horizontal="left"/>
    </xf>
    <xf numFmtId="167" fontId="6" fillId="0" borderId="21" xfId="0" applyFont="1" applyBorder="1" applyAlignment="1">
      <alignment horizontal="center" wrapText="1" shrinkToFit="1"/>
    </xf>
    <xf numFmtId="167" fontId="6" fillId="0" borderId="21" xfId="0" applyFont="1" applyBorder="1" applyAlignment="1">
      <alignment wrapText="1" shrinkToFit="1"/>
    </xf>
    <xf numFmtId="44" fontId="7" fillId="4" borderId="38" xfId="3" applyFont="1" applyFill="1" applyBorder="1" applyAlignment="1">
      <alignment horizontal="center" wrapText="1"/>
    </xf>
    <xf numFmtId="44" fontId="6" fillId="0" borderId="1" xfId="3" applyFont="1" applyBorder="1" applyAlignment="1">
      <alignment horizontal="center"/>
    </xf>
    <xf numFmtId="44" fontId="6" fillId="0" borderId="17" xfId="3" applyFont="1" applyBorder="1" applyAlignment="1">
      <alignment horizontal="center"/>
    </xf>
    <xf numFmtId="44" fontId="6" fillId="0" borderId="17" xfId="3" applyFont="1" applyBorder="1"/>
    <xf numFmtId="44" fontId="6" fillId="4" borderId="12" xfId="3" applyFont="1" applyFill="1" applyBorder="1" applyAlignment="1">
      <alignment horizontal="right"/>
    </xf>
    <xf numFmtId="44" fontId="6" fillId="4" borderId="4" xfId="3" applyFont="1" applyFill="1" applyBorder="1" applyAlignment="1">
      <alignment horizontal="right"/>
    </xf>
    <xf numFmtId="44" fontId="6" fillId="4" borderId="3" xfId="3" applyFont="1" applyFill="1" applyBorder="1" applyAlignment="1">
      <alignment horizontal="right"/>
    </xf>
    <xf numFmtId="44" fontId="6" fillId="0" borderId="12" xfId="3" applyFont="1" applyBorder="1" applyAlignment="1">
      <alignment horizontal="right"/>
    </xf>
    <xf numFmtId="167" fontId="0" fillId="4" borderId="5" xfId="0" applyFill="1" applyBorder="1"/>
    <xf numFmtId="44" fontId="0" fillId="0" borderId="3" xfId="3" applyFont="1" applyBorder="1"/>
    <xf numFmtId="167" fontId="0" fillId="4" borderId="4" xfId="0" applyFill="1" applyBorder="1"/>
    <xf numFmtId="167" fontId="0" fillId="4" borderId="6" xfId="0" applyFill="1" applyBorder="1" applyAlignment="1">
      <alignment horizontal="left"/>
    </xf>
    <xf numFmtId="44" fontId="0" fillId="4" borderId="12" xfId="3" applyFont="1" applyFill="1" applyBorder="1"/>
    <xf numFmtId="44" fontId="0" fillId="4" borderId="4" xfId="3" applyFont="1" applyFill="1" applyBorder="1"/>
    <xf numFmtId="167" fontId="0" fillId="4" borderId="7" xfId="0" applyFill="1" applyBorder="1" applyAlignment="1">
      <alignment horizontal="left"/>
    </xf>
    <xf numFmtId="167" fontId="0" fillId="4" borderId="8" xfId="0" applyFill="1" applyBorder="1" applyAlignment="1">
      <alignment horizontal="left"/>
    </xf>
    <xf numFmtId="44" fontId="0" fillId="4" borderId="10" xfId="3" applyFont="1" applyFill="1" applyBorder="1"/>
    <xf numFmtId="44" fontId="0" fillId="4" borderId="13" xfId="0" applyNumberFormat="1" applyFill="1" applyBorder="1"/>
    <xf numFmtId="44" fontId="7" fillId="0" borderId="17" xfId="0" applyNumberFormat="1" applyFont="1" applyBorder="1" applyAlignment="1">
      <alignment horizontal="center" wrapText="1"/>
    </xf>
    <xf numFmtId="44" fontId="0" fillId="0" borderId="2" xfId="3" applyFont="1" applyBorder="1"/>
    <xf numFmtId="44" fontId="0" fillId="0" borderId="2" xfId="0" applyNumberFormat="1" applyBorder="1"/>
    <xf numFmtId="44" fontId="0" fillId="0" borderId="39" xfId="0" applyNumberFormat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0" borderId="10" xfId="3" applyFont="1" applyBorder="1"/>
    <xf numFmtId="1" fontId="0" fillId="3" borderId="4" xfId="0" applyNumberFormat="1" applyFill="1" applyBorder="1"/>
    <xf numFmtId="1" fontId="0" fillId="0" borderId="3" xfId="0" applyNumberFormat="1" applyBorder="1"/>
    <xf numFmtId="168" fontId="0" fillId="4" borderId="5" xfId="2" applyNumberFormat="1" applyFont="1" applyFill="1" applyBorder="1" applyAlignment="1">
      <alignment horizontal="right"/>
    </xf>
    <xf numFmtId="168" fontId="6" fillId="0" borderId="12" xfId="2" applyNumberFormat="1" applyFont="1" applyBorder="1" applyAlignment="1">
      <alignment horizontal="right"/>
    </xf>
    <xf numFmtId="168" fontId="6" fillId="0" borderId="4" xfId="2" applyNumberFormat="1" applyFont="1" applyBorder="1"/>
    <xf numFmtId="168" fontId="6" fillId="0" borderId="4" xfId="2" applyNumberFormat="1" applyFont="1" applyBorder="1" applyAlignment="1">
      <alignment horizontal="right"/>
    </xf>
    <xf numFmtId="168" fontId="6" fillId="0" borderId="3" xfId="2" applyNumberFormat="1" applyFont="1" applyBorder="1"/>
    <xf numFmtId="168" fontId="6" fillId="0" borderId="17" xfId="2" applyNumberFormat="1" applyFont="1" applyBorder="1" applyAlignment="1">
      <alignment horizontal="right"/>
    </xf>
    <xf numFmtId="168" fontId="6" fillId="0" borderId="3" xfId="2" applyNumberFormat="1" applyFont="1" applyBorder="1" applyAlignment="1">
      <alignment horizontal="right"/>
    </xf>
    <xf numFmtId="168" fontId="6" fillId="4" borderId="3" xfId="2" applyNumberFormat="1" applyFont="1" applyFill="1" applyBorder="1" applyAlignment="1">
      <alignment horizontal="right"/>
    </xf>
    <xf numFmtId="168" fontId="0" fillId="4" borderId="13" xfId="2" applyNumberFormat="1" applyFont="1" applyFill="1" applyBorder="1" applyAlignment="1">
      <alignment horizontal="right"/>
    </xf>
    <xf numFmtId="44" fontId="0" fillId="4" borderId="2" xfId="3" applyFont="1" applyFill="1" applyBorder="1"/>
    <xf numFmtId="44" fontId="0" fillId="4" borderId="2" xfId="0" applyNumberFormat="1" applyFill="1" applyBorder="1"/>
    <xf numFmtId="44" fontId="0" fillId="4" borderId="39" xfId="0" applyNumberFormat="1" applyFill="1" applyBorder="1"/>
    <xf numFmtId="167" fontId="0" fillId="4" borderId="7" xfId="0" applyFill="1" applyBorder="1" applyAlignment="1">
      <alignment horizontal="right"/>
    </xf>
    <xf numFmtId="167" fontId="0" fillId="4" borderId="8" xfId="0" applyFill="1" applyBorder="1" applyAlignment="1">
      <alignment horizontal="right"/>
    </xf>
    <xf numFmtId="17" fontId="1" fillId="4" borderId="6" xfId="0" applyNumberFormat="1" applyFont="1" applyFill="1" applyBorder="1" applyAlignment="1">
      <alignment horizontal="right"/>
    </xf>
    <xf numFmtId="44" fontId="0" fillId="4" borderId="12" xfId="0" applyNumberFormat="1" applyFill="1" applyBorder="1"/>
    <xf numFmtId="17" fontId="1" fillId="4" borderId="7" xfId="0" applyNumberFormat="1" applyFont="1" applyFill="1" applyBorder="1" applyAlignment="1">
      <alignment horizontal="right"/>
    </xf>
    <xf numFmtId="44" fontId="0" fillId="4" borderId="4" xfId="0" applyNumberFormat="1" applyFill="1" applyBorder="1"/>
    <xf numFmtId="44" fontId="0" fillId="4" borderId="5" xfId="0" applyNumberFormat="1" applyFill="1" applyBorder="1"/>
    <xf numFmtId="17" fontId="1" fillId="4" borderId="8" xfId="0" applyNumberFormat="1" applyFont="1" applyFill="1" applyBorder="1" applyAlignment="1">
      <alignment horizontal="right"/>
    </xf>
    <xf numFmtId="44" fontId="0" fillId="4" borderId="10" xfId="0" applyNumberFormat="1" applyFill="1" applyBorder="1"/>
    <xf numFmtId="44" fontId="0" fillId="4" borderId="11" xfId="0" applyNumberFormat="1" applyFill="1" applyBorder="1"/>
    <xf numFmtId="17" fontId="0" fillId="4" borderId="6" xfId="0" applyNumberFormat="1" applyFill="1" applyBorder="1"/>
    <xf numFmtId="17" fontId="0" fillId="4" borderId="7" xfId="0" applyNumberFormat="1" applyFill="1" applyBorder="1"/>
    <xf numFmtId="17" fontId="0" fillId="4" borderId="8" xfId="0" applyNumberFormat="1" applyFill="1" applyBorder="1"/>
    <xf numFmtId="167" fontId="0" fillId="4" borderId="12" xfId="0" applyFill="1" applyBorder="1"/>
    <xf numFmtId="167" fontId="0" fillId="4" borderId="13" xfId="0" applyFill="1" applyBorder="1"/>
    <xf numFmtId="17" fontId="0" fillId="4" borderId="14" xfId="0" applyNumberFormat="1" applyFill="1" applyBorder="1"/>
    <xf numFmtId="44" fontId="0" fillId="4" borderId="3" xfId="3" applyFont="1" applyFill="1" applyBorder="1"/>
    <xf numFmtId="44" fontId="0" fillId="4" borderId="3" xfId="0" applyNumberFormat="1" applyFill="1" applyBorder="1"/>
    <xf numFmtId="44" fontId="0" fillId="4" borderId="36" xfId="0" applyNumberFormat="1" applyFill="1" applyBorder="1"/>
    <xf numFmtId="167" fontId="0" fillId="4" borderId="6" xfId="0" applyFill="1" applyBorder="1" applyAlignment="1">
      <alignment horizontal="right"/>
    </xf>
    <xf numFmtId="1" fontId="0" fillId="4" borderId="3" xfId="0" applyNumberFormat="1" applyFill="1" applyBorder="1"/>
    <xf numFmtId="1" fontId="0" fillId="4" borderId="12" xfId="0" applyNumberFormat="1" applyFill="1" applyBorder="1"/>
    <xf numFmtId="1" fontId="0" fillId="4" borderId="4" xfId="0" applyNumberFormat="1" applyFill="1" applyBorder="1"/>
    <xf numFmtId="1" fontId="0" fillId="4" borderId="10" xfId="0" applyNumberFormat="1" applyFill="1" applyBorder="1"/>
    <xf numFmtId="17" fontId="0" fillId="4" borderId="7" xfId="0" applyNumberFormat="1" applyFill="1" applyBorder="1" applyAlignment="1">
      <alignment horizontal="left"/>
    </xf>
    <xf numFmtId="167" fontId="6" fillId="0" borderId="40" xfId="0" applyFont="1" applyBorder="1" applyAlignment="1">
      <alignment horizontal="center"/>
    </xf>
    <xf numFmtId="9" fontId="0" fillId="0" borderId="0" xfId="75" applyFont="1"/>
    <xf numFmtId="167" fontId="6" fillId="0" borderId="0" xfId="0" applyFont="1" applyAlignment="1">
      <alignment horizontal="center"/>
    </xf>
    <xf numFmtId="165" fontId="0" fillId="0" borderId="0" xfId="75" applyNumberFormat="1" applyFont="1"/>
    <xf numFmtId="167" fontId="6" fillId="0" borderId="13" xfId="0" applyFont="1" applyBorder="1" applyAlignment="1">
      <alignment horizontal="center"/>
    </xf>
    <xf numFmtId="167" fontId="0" fillId="0" borderId="41" xfId="0" applyBorder="1" applyAlignment="1">
      <alignment horizontal="left"/>
    </xf>
    <xf numFmtId="167" fontId="6" fillId="0" borderId="42" xfId="0" applyFont="1" applyBorder="1" applyAlignment="1">
      <alignment horizontal="center" wrapText="1"/>
    </xf>
    <xf numFmtId="44" fontId="7" fillId="4" borderId="24" xfId="0" applyNumberFormat="1" applyFont="1" applyFill="1" applyBorder="1" applyAlignment="1">
      <alignment horizontal="center" wrapText="1"/>
    </xf>
    <xf numFmtId="44" fontId="7" fillId="4" borderId="26" xfId="0" applyNumberFormat="1" applyFont="1" applyFill="1" applyBorder="1" applyAlignment="1">
      <alignment horizontal="center" wrapText="1"/>
    </xf>
    <xf numFmtId="44" fontId="7" fillId="0" borderId="24" xfId="0" applyNumberFormat="1" applyFont="1" applyBorder="1" applyAlignment="1">
      <alignment horizontal="center" wrapText="1"/>
    </xf>
    <xf numFmtId="44" fontId="7" fillId="0" borderId="43" xfId="0" applyNumberFormat="1" applyFont="1" applyBorder="1" applyAlignment="1">
      <alignment horizontal="center" wrapText="1"/>
    </xf>
    <xf numFmtId="44" fontId="7" fillId="4" borderId="30" xfId="0" applyNumberFormat="1" applyFont="1" applyFill="1" applyBorder="1" applyAlignment="1">
      <alignment horizontal="center" wrapText="1"/>
    </xf>
    <xf numFmtId="44" fontId="7" fillId="4" borderId="43" xfId="0" applyNumberFormat="1" applyFont="1" applyFill="1" applyBorder="1" applyAlignment="1">
      <alignment horizontal="center" wrapText="1"/>
    </xf>
    <xf numFmtId="44" fontId="7" fillId="0" borderId="26" xfId="0" applyNumberFormat="1" applyFont="1" applyBorder="1" applyAlignment="1">
      <alignment horizontal="center" wrapText="1"/>
    </xf>
    <xf numFmtId="44" fontId="7" fillId="4" borderId="42" xfId="0" applyNumberFormat="1" applyFont="1" applyFill="1" applyBorder="1" applyAlignment="1">
      <alignment horizontal="center" wrapText="1"/>
    </xf>
    <xf numFmtId="44" fontId="7" fillId="0" borderId="22" xfId="0" applyNumberFormat="1" applyFont="1" applyBorder="1" applyAlignment="1">
      <alignment horizontal="center" wrapText="1"/>
    </xf>
    <xf numFmtId="167" fontId="0" fillId="0" borderId="18" xfId="0" applyBorder="1" applyAlignment="1">
      <alignment horizontal="center" wrapText="1"/>
    </xf>
    <xf numFmtId="44" fontId="7" fillId="4" borderId="22" xfId="0" applyNumberFormat="1" applyFont="1" applyFill="1" applyBorder="1" applyAlignment="1">
      <alignment horizontal="center" wrapText="1"/>
    </xf>
    <xf numFmtId="44" fontId="0" fillId="0" borderId="36" xfId="0" applyNumberFormat="1" applyBorder="1"/>
    <xf numFmtId="17" fontId="6" fillId="0" borderId="20" xfId="0" applyNumberFormat="1" applyFont="1" applyBorder="1" applyAlignment="1">
      <alignment horizontal="left"/>
    </xf>
    <xf numFmtId="44" fontId="7" fillId="0" borderId="21" xfId="0" applyNumberFormat="1" applyFont="1" applyBorder="1" applyAlignment="1">
      <alignment horizontal="center" wrapText="1"/>
    </xf>
    <xf numFmtId="44" fontId="7" fillId="0" borderId="35" xfId="0" applyNumberFormat="1" applyFont="1" applyBorder="1" applyAlignment="1">
      <alignment horizontal="center" wrapText="1"/>
    </xf>
    <xf numFmtId="44" fontId="0" fillId="0" borderId="37" xfId="0" applyNumberFormat="1" applyBorder="1"/>
    <xf numFmtId="168" fontId="6" fillId="4" borderId="12" xfId="2" applyNumberFormat="1" applyFont="1" applyFill="1" applyBorder="1" applyAlignment="1">
      <alignment horizontal="right"/>
    </xf>
    <xf numFmtId="168" fontId="0" fillId="4" borderId="4" xfId="2" applyNumberFormat="1" applyFont="1" applyFill="1" applyBorder="1" applyAlignment="1">
      <alignment horizontal="right"/>
    </xf>
    <xf numFmtId="38" fontId="0" fillId="4" borderId="4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4" borderId="10" xfId="0" applyNumberFormat="1" applyFill="1" applyBorder="1"/>
    <xf numFmtId="1" fontId="0" fillId="4" borderId="17" xfId="0" applyNumberFormat="1" applyFill="1" applyBorder="1"/>
    <xf numFmtId="44" fontId="0" fillId="4" borderId="38" xfId="3" applyFont="1" applyFill="1" applyBorder="1"/>
    <xf numFmtId="44" fontId="0" fillId="4" borderId="38" xfId="0" applyNumberFormat="1" applyFill="1" applyBorder="1"/>
    <xf numFmtId="44" fontId="0" fillId="4" borderId="44" xfId="0" applyNumberFormat="1" applyFill="1" applyBorder="1"/>
    <xf numFmtId="44" fontId="7" fillId="4" borderId="21" xfId="0" applyNumberFormat="1" applyFont="1" applyFill="1" applyBorder="1" applyAlignment="1">
      <alignment horizontal="center" wrapText="1"/>
    </xf>
    <xf numFmtId="168" fontId="6" fillId="4" borderId="17" xfId="2" applyNumberFormat="1" applyFont="1" applyFill="1" applyBorder="1" applyAlignment="1">
      <alignment horizontal="right"/>
    </xf>
    <xf numFmtId="168" fontId="6" fillId="4" borderId="10" xfId="2" applyNumberFormat="1" applyFont="1" applyFill="1" applyBorder="1" applyAlignment="1">
      <alignment horizontal="right"/>
    </xf>
    <xf numFmtId="1" fontId="0" fillId="4" borderId="11" xfId="2" applyNumberFormat="1" applyFont="1" applyFill="1" applyBorder="1" applyAlignment="1">
      <alignment horizontal="right"/>
    </xf>
    <xf numFmtId="167" fontId="0" fillId="16" borderId="6" xfId="0" applyFill="1" applyBorder="1" applyAlignment="1">
      <alignment horizontal="left"/>
    </xf>
    <xf numFmtId="167" fontId="0" fillId="16" borderId="7" xfId="0" applyFill="1" applyBorder="1" applyAlignment="1">
      <alignment horizontal="left"/>
    </xf>
    <xf numFmtId="167" fontId="0" fillId="16" borderId="8" xfId="0" applyFill="1" applyBorder="1" applyAlignment="1">
      <alignment horizontal="left"/>
    </xf>
    <xf numFmtId="44" fontId="0" fillId="16" borderId="12" xfId="3" applyFont="1" applyFill="1" applyBorder="1"/>
    <xf numFmtId="44" fontId="0" fillId="16" borderId="5" xfId="0" applyNumberFormat="1" applyFill="1" applyBorder="1"/>
    <xf numFmtId="168" fontId="6" fillId="16" borderId="17" xfId="2" applyNumberFormat="1" applyFont="1" applyFill="1" applyBorder="1" applyAlignment="1">
      <alignment horizontal="right"/>
    </xf>
    <xf numFmtId="168" fontId="0" fillId="16" borderId="13" xfId="2" applyNumberFormat="1" applyFont="1" applyFill="1" applyBorder="1" applyAlignment="1">
      <alignment horizontal="right"/>
    </xf>
    <xf numFmtId="168" fontId="0" fillId="16" borderId="4" xfId="2" applyNumberFormat="1" applyFont="1" applyFill="1" applyBorder="1" applyAlignment="1">
      <alignment horizontal="right"/>
    </xf>
    <xf numFmtId="168" fontId="6" fillId="16" borderId="3" xfId="2" applyNumberFormat="1" applyFont="1" applyFill="1" applyBorder="1" applyAlignment="1">
      <alignment horizontal="right"/>
    </xf>
    <xf numFmtId="168" fontId="0" fillId="16" borderId="5" xfId="2" applyNumberFormat="1" applyFont="1" applyFill="1" applyBorder="1" applyAlignment="1">
      <alignment horizontal="right"/>
    </xf>
    <xf numFmtId="44" fontId="7" fillId="16" borderId="17" xfId="0" applyNumberFormat="1" applyFont="1" applyFill="1" applyBorder="1" applyAlignment="1">
      <alignment horizontal="center" wrapText="1"/>
    </xf>
    <xf numFmtId="44" fontId="7" fillId="16" borderId="42" xfId="0" applyNumberFormat="1" applyFont="1" applyFill="1" applyBorder="1" applyAlignment="1">
      <alignment horizontal="center" wrapText="1"/>
    </xf>
    <xf numFmtId="44" fontId="0" fillId="16" borderId="13" xfId="0" applyNumberFormat="1" applyFill="1" applyBorder="1"/>
    <xf numFmtId="44" fontId="7" fillId="16" borderId="3" xfId="0" applyNumberFormat="1" applyFont="1" applyFill="1" applyBorder="1" applyAlignment="1">
      <alignment horizontal="center" wrapText="1"/>
    </xf>
    <xf numFmtId="44" fontId="7" fillId="16" borderId="26" xfId="0" applyNumberFormat="1" applyFont="1" applyFill="1" applyBorder="1" applyAlignment="1">
      <alignment horizontal="center" wrapText="1"/>
    </xf>
    <xf numFmtId="44" fontId="7" fillId="16" borderId="21" xfId="0" applyNumberFormat="1" applyFont="1" applyFill="1" applyBorder="1" applyAlignment="1">
      <alignment horizontal="center" wrapText="1"/>
    </xf>
    <xf numFmtId="44" fontId="7" fillId="16" borderId="10" xfId="0" applyNumberFormat="1" applyFont="1" applyFill="1" applyBorder="1" applyAlignment="1">
      <alignment horizontal="center" wrapText="1"/>
    </xf>
    <xf numFmtId="167" fontId="0" fillId="16" borderId="6" xfId="0" applyFill="1" applyBorder="1" applyAlignment="1">
      <alignment horizontal="right"/>
    </xf>
    <xf numFmtId="44" fontId="0" fillId="16" borderId="12" xfId="0" applyNumberFormat="1" applyFill="1" applyBorder="1"/>
    <xf numFmtId="167" fontId="0" fillId="16" borderId="7" xfId="0" applyFill="1" applyBorder="1" applyAlignment="1">
      <alignment horizontal="right"/>
    </xf>
    <xf numFmtId="44" fontId="0" fillId="16" borderId="2" xfId="3" applyFont="1" applyFill="1" applyBorder="1"/>
    <xf numFmtId="44" fontId="0" fillId="16" borderId="2" xfId="0" applyNumberFormat="1" applyFill="1" applyBorder="1"/>
    <xf numFmtId="44" fontId="0" fillId="16" borderId="39" xfId="0" applyNumberFormat="1" applyFill="1" applyBorder="1"/>
    <xf numFmtId="167" fontId="0" fillId="16" borderId="8" xfId="0" applyFill="1" applyBorder="1" applyAlignment="1">
      <alignment horizontal="right"/>
    </xf>
    <xf numFmtId="44" fontId="0" fillId="16" borderId="38" xfId="3" applyFont="1" applyFill="1" applyBorder="1"/>
    <xf numFmtId="44" fontId="0" fillId="16" borderId="38" xfId="0" applyNumberFormat="1" applyFill="1" applyBorder="1"/>
    <xf numFmtId="44" fontId="0" fillId="16" borderId="44" xfId="0" applyNumberFormat="1" applyFill="1" applyBorder="1"/>
    <xf numFmtId="1" fontId="0" fillId="16" borderId="17" xfId="0" applyNumberFormat="1" applyFill="1" applyBorder="1"/>
    <xf numFmtId="1" fontId="0" fillId="16" borderId="3" xfId="0" applyNumberFormat="1" applyFill="1" applyBorder="1"/>
    <xf numFmtId="167" fontId="0" fillId="10" borderId="45" xfId="0" applyFill="1" applyBorder="1"/>
    <xf numFmtId="167" fontId="0" fillId="0" borderId="46" xfId="0" applyBorder="1"/>
    <xf numFmtId="167" fontId="0" fillId="0" borderId="7" xfId="0" applyBorder="1"/>
    <xf numFmtId="10" fontId="0" fillId="0" borderId="5" xfId="75" applyNumberFormat="1" applyFont="1" applyBorder="1"/>
    <xf numFmtId="167" fontId="0" fillId="3" borderId="46" xfId="0" applyFill="1" applyBorder="1"/>
    <xf numFmtId="10" fontId="0" fillId="3" borderId="5" xfId="75" applyNumberFormat="1" applyFont="1" applyFill="1" applyBorder="1"/>
    <xf numFmtId="167" fontId="0" fillId="0" borderId="47" xfId="0" applyBorder="1"/>
    <xf numFmtId="10" fontId="0" fillId="0" borderId="8" xfId="75" applyNumberFormat="1" applyFont="1" applyBorder="1"/>
    <xf numFmtId="167" fontId="0" fillId="0" borderId="48" xfId="0" applyBorder="1"/>
    <xf numFmtId="167" fontId="0" fillId="17" borderId="45" xfId="0" applyFill="1" applyBorder="1"/>
    <xf numFmtId="10" fontId="0" fillId="0" borderId="7" xfId="75" applyNumberFormat="1" applyFont="1" applyBorder="1"/>
    <xf numFmtId="167" fontId="0" fillId="4" borderId="46" xfId="0" applyFill="1" applyBorder="1"/>
    <xf numFmtId="10" fontId="0" fillId="4" borderId="7" xfId="75" applyNumberFormat="1" applyFont="1" applyFill="1" applyBorder="1"/>
    <xf numFmtId="10" fontId="0" fillId="4" borderId="5" xfId="75" applyNumberFormat="1" applyFont="1" applyFill="1" applyBorder="1"/>
    <xf numFmtId="10" fontId="0" fillId="0" borderId="47" xfId="75" applyNumberFormat="1" applyFont="1" applyBorder="1"/>
    <xf numFmtId="1" fontId="0" fillId="0" borderId="7" xfId="0" applyNumberFormat="1" applyBorder="1"/>
    <xf numFmtId="1" fontId="0" fillId="4" borderId="7" xfId="0" applyNumberFormat="1" applyFill="1" applyBorder="1"/>
    <xf numFmtId="1" fontId="0" fillId="0" borderId="8" xfId="0" applyNumberFormat="1" applyBorder="1"/>
    <xf numFmtId="10" fontId="0" fillId="0" borderId="5" xfId="0" applyNumberFormat="1" applyBorder="1"/>
    <xf numFmtId="10" fontId="0" fillId="0" borderId="46" xfId="75" applyNumberFormat="1" applyFont="1" applyBorder="1"/>
    <xf numFmtId="10" fontId="0" fillId="4" borderId="46" xfId="75" applyNumberFormat="1" applyFont="1" applyFill="1" applyBorder="1"/>
    <xf numFmtId="167" fontId="0" fillId="10" borderId="49" xfId="0" applyFill="1" applyBorder="1"/>
    <xf numFmtId="10" fontId="0" fillId="0" borderId="11" xfId="75" applyNumberFormat="1" applyFont="1" applyBorder="1"/>
    <xf numFmtId="44" fontId="1" fillId="0" borderId="4" xfId="3" applyBorder="1"/>
    <xf numFmtId="44" fontId="1" fillId="4" borderId="4" xfId="3" applyFill="1" applyBorder="1"/>
    <xf numFmtId="44" fontId="1" fillId="4" borderId="5" xfId="3" applyFill="1" applyBorder="1"/>
    <xf numFmtId="44" fontId="1" fillId="0" borderId="0" xfId="3"/>
    <xf numFmtId="44" fontId="6" fillId="4" borderId="25" xfId="3" applyFont="1" applyFill="1" applyBorder="1"/>
    <xf numFmtId="44" fontId="6" fillId="4" borderId="27" xfId="3" applyFont="1" applyFill="1" applyBorder="1"/>
    <xf numFmtId="17" fontId="6" fillId="0" borderId="9" xfId="0" applyNumberFormat="1" applyFont="1" applyBorder="1" applyAlignment="1">
      <alignment horizontal="left"/>
    </xf>
    <xf numFmtId="44" fontId="6" fillId="0" borderId="34" xfId="3" applyFont="1" applyBorder="1"/>
    <xf numFmtId="44" fontId="6" fillId="0" borderId="2" xfId="3" applyFont="1" applyBorder="1" applyAlignment="1">
      <alignment horizontal="center"/>
    </xf>
    <xf numFmtId="17" fontId="6" fillId="4" borderId="4" xfId="0" applyNumberFormat="1" applyFont="1" applyFill="1" applyBorder="1" applyAlignment="1">
      <alignment horizontal="left"/>
    </xf>
    <xf numFmtId="167" fontId="6" fillId="0" borderId="16" xfId="0" applyFont="1" applyBorder="1"/>
    <xf numFmtId="167" fontId="6" fillId="0" borderId="17" xfId="0" applyFont="1" applyBorder="1" applyAlignment="1">
      <alignment horizontal="center"/>
    </xf>
    <xf numFmtId="44" fontId="6" fillId="0" borderId="2" xfId="3" applyFont="1" applyBorder="1"/>
    <xf numFmtId="17" fontId="7" fillId="4" borderId="4" xfId="0" applyNumberFormat="1" applyFont="1" applyFill="1" applyBorder="1" applyAlignment="1">
      <alignment horizontal="left" wrapText="1"/>
    </xf>
    <xf numFmtId="167" fontId="0" fillId="4" borderId="9" xfId="0" applyFill="1" applyBorder="1" applyAlignment="1">
      <alignment horizontal="left"/>
    </xf>
    <xf numFmtId="167" fontId="0" fillId="0" borderId="4" xfId="0" applyBorder="1" applyAlignment="1">
      <alignment horizontal="left"/>
    </xf>
    <xf numFmtId="17" fontId="6" fillId="0" borderId="4" xfId="0" applyNumberFormat="1" applyFont="1" applyBorder="1" applyAlignment="1">
      <alignment horizontal="left"/>
    </xf>
    <xf numFmtId="44" fontId="6" fillId="0" borderId="25" xfId="3" applyFont="1" applyBorder="1" applyAlignment="1">
      <alignment horizontal="right"/>
    </xf>
    <xf numFmtId="44" fontId="6" fillId="0" borderId="25" xfId="3" applyFont="1" applyBorder="1"/>
    <xf numFmtId="167" fontId="6" fillId="0" borderId="1" xfId="0" applyFont="1" applyBorder="1" applyAlignment="1">
      <alignment horizontal="center"/>
    </xf>
    <xf numFmtId="17" fontId="6" fillId="0" borderId="3" xfId="0" applyNumberFormat="1" applyFont="1" applyBorder="1" applyAlignment="1">
      <alignment horizontal="left"/>
    </xf>
    <xf numFmtId="44" fontId="1" fillId="0" borderId="3" xfId="3" applyBorder="1"/>
    <xf numFmtId="167" fontId="0" fillId="0" borderId="50" xfId="0" applyBorder="1"/>
    <xf numFmtId="6" fontId="0" fillId="16" borderId="25" xfId="3" applyNumberFormat="1" applyFont="1" applyFill="1" applyBorder="1"/>
    <xf numFmtId="3" fontId="0" fillId="4" borderId="3" xfId="0" applyNumberFormat="1" applyFill="1" applyBorder="1"/>
    <xf numFmtId="164" fontId="1" fillId="3" borderId="4" xfId="3" applyNumberFormat="1" applyFill="1" applyBorder="1"/>
    <xf numFmtId="44" fontId="1" fillId="4" borderId="3" xfId="3" applyFill="1" applyBorder="1"/>
    <xf numFmtId="44" fontId="1" fillId="4" borderId="36" xfId="3" applyFill="1" applyBorder="1"/>
    <xf numFmtId="1" fontId="0" fillId="16" borderId="10" xfId="0" applyNumberFormat="1" applyFill="1" applyBorder="1"/>
    <xf numFmtId="44" fontId="7" fillId="16" borderId="43" xfId="0" applyNumberFormat="1" applyFont="1" applyFill="1" applyBorder="1" applyAlignment="1">
      <alignment horizontal="center" wrapText="1"/>
    </xf>
    <xf numFmtId="44" fontId="0" fillId="16" borderId="11" xfId="0" applyNumberFormat="1" applyFill="1" applyBorder="1"/>
    <xf numFmtId="6" fontId="1" fillId="0" borderId="4" xfId="0" applyNumberFormat="1" applyFont="1" applyBorder="1"/>
    <xf numFmtId="167" fontId="0" fillId="16" borderId="51" xfId="0" applyFill="1" applyBorder="1" applyAlignment="1">
      <alignment horizontal="left"/>
    </xf>
    <xf numFmtId="167" fontId="0" fillId="16" borderId="28" xfId="0" applyFill="1" applyBorder="1" applyAlignment="1">
      <alignment horizontal="left"/>
    </xf>
    <xf numFmtId="167" fontId="0" fillId="16" borderId="52" xfId="0" applyFill="1" applyBorder="1" applyAlignment="1">
      <alignment horizontal="left"/>
    </xf>
    <xf numFmtId="6" fontId="1" fillId="0" borderId="7" xfId="0" applyNumberFormat="1" applyFont="1" applyBorder="1"/>
    <xf numFmtId="6" fontId="1" fillId="0" borderId="5" xfId="0" applyNumberFormat="1" applyFont="1" applyBorder="1"/>
    <xf numFmtId="6" fontId="1" fillId="0" borderId="6" xfId="0" applyNumberFormat="1" applyFont="1" applyBorder="1"/>
    <xf numFmtId="6" fontId="1" fillId="0" borderId="12" xfId="0" applyNumberFormat="1" applyFont="1" applyBorder="1"/>
    <xf numFmtId="6" fontId="1" fillId="0" borderId="13" xfId="0" applyNumberFormat="1" applyFont="1" applyBorder="1"/>
    <xf numFmtId="44" fontId="0" fillId="16" borderId="53" xfId="3" applyFont="1" applyFill="1" applyBorder="1"/>
    <xf numFmtId="44" fontId="0" fillId="16" borderId="54" xfId="3" applyFont="1" applyFill="1" applyBorder="1"/>
    <xf numFmtId="1" fontId="1" fillId="0" borderId="4" xfId="0" applyNumberFormat="1" applyFont="1" applyBorder="1"/>
    <xf numFmtId="17" fontId="0" fillId="16" borderId="28" xfId="0" applyNumberFormat="1" applyFill="1" applyBorder="1" applyAlignment="1">
      <alignment horizontal="left"/>
    </xf>
    <xf numFmtId="168" fontId="6" fillId="16" borderId="55" xfId="2" applyNumberFormat="1" applyFont="1" applyFill="1" applyBorder="1" applyAlignment="1">
      <alignment horizontal="right"/>
    </xf>
    <xf numFmtId="168" fontId="0" fillId="16" borderId="25" xfId="2" applyNumberFormat="1" applyFont="1" applyFill="1" applyBorder="1" applyAlignment="1">
      <alignment horizontal="right"/>
    </xf>
    <xf numFmtId="1" fontId="1" fillId="0" borderId="7" xfId="0" applyNumberFormat="1" applyFont="1" applyBorder="1"/>
    <xf numFmtId="1" fontId="1" fillId="0" borderId="5" xfId="0" applyNumberFormat="1" applyFont="1" applyBorder="1"/>
    <xf numFmtId="1" fontId="1" fillId="0" borderId="6" xfId="0" applyNumberFormat="1" applyFont="1" applyBorder="1"/>
    <xf numFmtId="1" fontId="1" fillId="0" borderId="12" xfId="0" applyNumberFormat="1" applyFont="1" applyBorder="1"/>
    <xf numFmtId="1" fontId="1" fillId="0" borderId="13" xfId="0" applyNumberFormat="1" applyFont="1" applyBorder="1"/>
    <xf numFmtId="167" fontId="0" fillId="4" borderId="14" xfId="0" applyFill="1" applyBorder="1" applyAlignment="1">
      <alignment horizontal="left"/>
    </xf>
    <xf numFmtId="164" fontId="1" fillId="3" borderId="12" xfId="3" applyNumberFormat="1" applyFill="1" applyBorder="1"/>
    <xf numFmtId="164" fontId="1" fillId="3" borderId="13" xfId="3" applyNumberFormat="1" applyFill="1" applyBorder="1"/>
    <xf numFmtId="164" fontId="1" fillId="3" borderId="5" xfId="3" applyNumberFormat="1" applyFill="1" applyBorder="1"/>
    <xf numFmtId="164" fontId="1" fillId="3" borderId="6" xfId="3" applyNumberFormat="1" applyFill="1" applyBorder="1"/>
    <xf numFmtId="164" fontId="1" fillId="3" borderId="7" xfId="3" applyNumberFormat="1" applyFill="1" applyBorder="1"/>
    <xf numFmtId="6" fontId="1" fillId="0" borderId="56" xfId="0" applyNumberFormat="1" applyFont="1" applyBorder="1"/>
    <xf numFmtId="6" fontId="1" fillId="0" borderId="0" xfId="0" applyNumberFormat="1" applyFont="1"/>
    <xf numFmtId="1" fontId="1" fillId="0" borderId="56" xfId="0" applyNumberFormat="1" applyFont="1" applyBorder="1"/>
    <xf numFmtId="167" fontId="0" fillId="16" borderId="57" xfId="0" applyFill="1" applyBorder="1" applyAlignment="1">
      <alignment horizontal="left"/>
    </xf>
    <xf numFmtId="167" fontId="0" fillId="0" borderId="28" xfId="0" applyBorder="1" applyAlignment="1">
      <alignment horizontal="left"/>
    </xf>
    <xf numFmtId="164" fontId="1" fillId="3" borderId="14" xfId="3" applyNumberFormat="1" applyFill="1" applyBorder="1"/>
    <xf numFmtId="164" fontId="1" fillId="3" borderId="3" xfId="3" applyNumberFormat="1" applyFill="1" applyBorder="1"/>
    <xf numFmtId="164" fontId="1" fillId="3" borderId="36" xfId="3" applyNumberFormat="1" applyFill="1" applyBorder="1"/>
    <xf numFmtId="164" fontId="1" fillId="4" borderId="12" xfId="3" applyNumberFormat="1" applyFill="1" applyBorder="1"/>
    <xf numFmtId="164" fontId="0" fillId="4" borderId="12" xfId="3" applyNumberFormat="1" applyFont="1" applyFill="1" applyBorder="1"/>
    <xf numFmtId="164" fontId="0" fillId="4" borderId="13" xfId="3" applyNumberFormat="1" applyFont="1" applyFill="1" applyBorder="1"/>
    <xf numFmtId="164" fontId="1" fillId="16" borderId="12" xfId="3" applyNumberFormat="1" applyFill="1" applyBorder="1"/>
    <xf numFmtId="164" fontId="1" fillId="16" borderId="13" xfId="3" applyNumberFormat="1" applyFill="1" applyBorder="1"/>
    <xf numFmtId="164" fontId="1" fillId="16" borderId="4" xfId="3" applyNumberFormat="1" applyFill="1" applyBorder="1"/>
    <xf numFmtId="164" fontId="1" fillId="16" borderId="24" xfId="3" applyNumberFormat="1" applyFill="1" applyBorder="1"/>
    <xf numFmtId="164" fontId="1" fillId="16" borderId="5" xfId="3" applyNumberFormat="1" applyFill="1" applyBorder="1"/>
    <xf numFmtId="164" fontId="1" fillId="16" borderId="58" xfId="3" applyNumberFormat="1" applyFill="1" applyBorder="1"/>
    <xf numFmtId="164" fontId="1" fillId="16" borderId="10" xfId="3" applyNumberFormat="1" applyFill="1" applyBorder="1"/>
    <xf numFmtId="164" fontId="1" fillId="16" borderId="3" xfId="3" applyNumberFormat="1" applyFill="1" applyBorder="1"/>
    <xf numFmtId="164" fontId="1" fillId="16" borderId="36" xfId="3" applyNumberFormat="1" applyFill="1" applyBorder="1"/>
    <xf numFmtId="164" fontId="0" fillId="0" borderId="4" xfId="3" applyNumberFormat="1" applyFont="1" applyBorder="1"/>
    <xf numFmtId="164" fontId="0" fillId="0" borderId="3" xfId="3" applyNumberFormat="1" applyFont="1" applyBorder="1"/>
    <xf numFmtId="1" fontId="1" fillId="0" borderId="0" xfId="0" applyNumberFormat="1" applyFont="1"/>
    <xf numFmtId="168" fontId="0" fillId="16" borderId="59" xfId="2" applyNumberFormat="1" applyFont="1" applyFill="1" applyBorder="1" applyAlignment="1">
      <alignment horizontal="right"/>
    </xf>
    <xf numFmtId="168" fontId="0" fillId="16" borderId="10" xfId="2" applyNumberFormat="1" applyFont="1" applyFill="1" applyBorder="1" applyAlignment="1">
      <alignment horizontal="right"/>
    </xf>
    <xf numFmtId="168" fontId="6" fillId="16" borderId="10" xfId="2" applyNumberFormat="1" applyFont="1" applyFill="1" applyBorder="1" applyAlignment="1">
      <alignment horizontal="right"/>
    </xf>
    <xf numFmtId="1" fontId="0" fillId="16" borderId="11" xfId="2" applyNumberFormat="1" applyFont="1" applyFill="1" applyBorder="1" applyAlignment="1">
      <alignment horizontal="right"/>
    </xf>
    <xf numFmtId="164" fontId="0" fillId="16" borderId="25" xfId="3" applyNumberFormat="1" applyFont="1" applyFill="1" applyBorder="1"/>
    <xf numFmtId="164" fontId="6" fillId="4" borderId="30" xfId="3" applyNumberFormat="1" applyFont="1" applyFill="1" applyBorder="1" applyAlignment="1">
      <alignment horizontal="center"/>
    </xf>
    <xf numFmtId="164" fontId="6" fillId="4" borderId="31" xfId="3" applyNumberFormat="1" applyFont="1" applyFill="1" applyBorder="1" applyAlignment="1">
      <alignment horizontal="center"/>
    </xf>
    <xf numFmtId="164" fontId="6" fillId="0" borderId="30" xfId="3" applyNumberFormat="1" applyFont="1" applyBorder="1" applyAlignment="1">
      <alignment horizontal="center"/>
    </xf>
    <xf numFmtId="164" fontId="6" fillId="4" borderId="40" xfId="3" applyNumberFormat="1" applyFont="1" applyFill="1" applyBorder="1" applyAlignment="1">
      <alignment horizontal="center"/>
    </xf>
    <xf numFmtId="164" fontId="6" fillId="16" borderId="51" xfId="3" applyNumberFormat="1" applyFont="1" applyFill="1" applyBorder="1" applyAlignment="1">
      <alignment horizontal="center"/>
    </xf>
    <xf numFmtId="164" fontId="6" fillId="16" borderId="60" xfId="3" applyNumberFormat="1" applyFont="1" applyFill="1" applyBorder="1" applyAlignment="1">
      <alignment horizontal="center"/>
    </xf>
    <xf numFmtId="164" fontId="6" fillId="0" borderId="60" xfId="3" applyNumberFormat="1" applyFont="1" applyBorder="1" applyAlignment="1">
      <alignment horizontal="center"/>
    </xf>
    <xf numFmtId="164" fontId="6" fillId="0" borderId="41" xfId="3" applyNumberFormat="1" applyFont="1" applyBorder="1" applyAlignment="1">
      <alignment horizontal="center"/>
    </xf>
    <xf numFmtId="164" fontId="6" fillId="4" borderId="22" xfId="3" applyNumberFormat="1" applyFont="1" applyFill="1" applyBorder="1"/>
    <xf numFmtId="164" fontId="6" fillId="4" borderId="24" xfId="3" applyNumberFormat="1" applyFont="1" applyFill="1" applyBorder="1"/>
    <xf numFmtId="164" fontId="6" fillId="0" borderId="40" xfId="3" applyNumberFormat="1" applyFont="1" applyBorder="1"/>
    <xf numFmtId="164" fontId="6" fillId="0" borderId="24" xfId="3" applyNumberFormat="1" applyFont="1" applyBorder="1"/>
    <xf numFmtId="164" fontId="6" fillId="16" borderId="26" xfId="3" applyNumberFormat="1" applyFont="1" applyFill="1" applyBorder="1"/>
    <xf numFmtId="164" fontId="0" fillId="4" borderId="22" xfId="0" applyNumberFormat="1" applyFill="1" applyBorder="1"/>
    <xf numFmtId="164" fontId="0" fillId="4" borderId="24" xfId="3" applyNumberFormat="1" applyFont="1" applyFill="1" applyBorder="1"/>
    <xf numFmtId="164" fontId="0" fillId="4" borderId="26" xfId="3" applyNumberFormat="1" applyFont="1" applyFill="1" applyBorder="1"/>
    <xf numFmtId="164" fontId="0" fillId="16" borderId="22" xfId="0" applyNumberFormat="1" applyFill="1" applyBorder="1"/>
    <xf numFmtId="164" fontId="0" fillId="16" borderId="24" xfId="3" applyNumberFormat="1" applyFont="1" applyFill="1" applyBorder="1"/>
    <xf numFmtId="164" fontId="0" fillId="4" borderId="4" xfId="3" applyNumberFormat="1" applyFont="1" applyFill="1" applyBorder="1"/>
    <xf numFmtId="164" fontId="0" fillId="4" borderId="5" xfId="0" applyNumberFormat="1" applyFill="1" applyBorder="1"/>
    <xf numFmtId="164" fontId="0" fillId="0" borderId="5" xfId="0" applyNumberFormat="1" applyBorder="1"/>
    <xf numFmtId="164" fontId="0" fillId="18" borderId="5" xfId="0" applyNumberFormat="1" applyFill="1" applyBorder="1"/>
    <xf numFmtId="164" fontId="0" fillId="4" borderId="36" xfId="0" applyNumberFormat="1" applyFill="1" applyBorder="1"/>
    <xf numFmtId="164" fontId="0" fillId="16" borderId="13" xfId="0" applyNumberFormat="1" applyFill="1" applyBorder="1"/>
    <xf numFmtId="164" fontId="0" fillId="16" borderId="5" xfId="0" applyNumberFormat="1" applyFill="1" applyBorder="1"/>
    <xf numFmtId="164" fontId="0" fillId="4" borderId="25" xfId="3" applyNumberFormat="1" applyFont="1" applyFill="1" applyBorder="1"/>
    <xf numFmtId="164" fontId="0" fillId="16" borderId="23" xfId="3" applyNumberFormat="1" applyFont="1" applyFill="1" applyBorder="1"/>
    <xf numFmtId="164" fontId="7" fillId="4" borderId="2" xfId="3" applyNumberFormat="1" applyFont="1" applyFill="1" applyBorder="1" applyAlignment="1">
      <alignment horizontal="center" wrapText="1"/>
    </xf>
    <xf numFmtId="164" fontId="6" fillId="4" borderId="2" xfId="3" applyNumberFormat="1" applyFont="1" applyFill="1" applyBorder="1" applyAlignment="1">
      <alignment horizontal="center"/>
    </xf>
    <xf numFmtId="164" fontId="7" fillId="4" borderId="34" xfId="3" applyNumberFormat="1" applyFont="1" applyFill="1" applyBorder="1" applyAlignment="1">
      <alignment horizontal="center" wrapText="1"/>
    </xf>
    <xf numFmtId="164" fontId="7" fillId="4" borderId="3" xfId="3" applyNumberFormat="1" applyFont="1" applyFill="1" applyBorder="1" applyAlignment="1">
      <alignment horizontal="center" wrapText="1"/>
    </xf>
    <xf numFmtId="164" fontId="7" fillId="4" borderId="4" xfId="3" applyNumberFormat="1" applyFont="1" applyFill="1" applyBorder="1" applyAlignment="1">
      <alignment horizontal="center" wrapText="1"/>
    </xf>
    <xf numFmtId="164" fontId="7" fillId="4" borderId="58" xfId="3" applyNumberFormat="1" applyFont="1" applyFill="1" applyBorder="1" applyAlignment="1">
      <alignment horizontal="center" wrapText="1"/>
    </xf>
    <xf numFmtId="164" fontId="6" fillId="4" borderId="1" xfId="3" applyNumberFormat="1" applyFont="1" applyFill="1" applyBorder="1" applyAlignment="1">
      <alignment horizontal="center"/>
    </xf>
    <xf numFmtId="164" fontId="7" fillId="4" borderId="61" xfId="3" applyNumberFormat="1" applyFont="1" applyFill="1" applyBorder="1" applyAlignment="1">
      <alignment horizontal="center" wrapText="1"/>
    </xf>
    <xf numFmtId="164" fontId="7" fillId="4" borderId="25" xfId="3" applyNumberFormat="1" applyFont="1" applyFill="1" applyBorder="1" applyAlignment="1">
      <alignment horizontal="center" wrapText="1"/>
    </xf>
    <xf numFmtId="164" fontId="7" fillId="4" borderId="62" xfId="3" applyNumberFormat="1" applyFont="1" applyFill="1" applyBorder="1" applyAlignment="1">
      <alignment horizontal="center" wrapText="1"/>
    </xf>
    <xf numFmtId="164" fontId="6" fillId="4" borderId="4" xfId="3" applyNumberFormat="1" applyFont="1" applyFill="1" applyBorder="1" applyAlignment="1">
      <alignment horizontal="center"/>
    </xf>
    <xf numFmtId="164" fontId="6" fillId="0" borderId="4" xfId="3" applyNumberFormat="1" applyFont="1" applyBorder="1"/>
    <xf numFmtId="164" fontId="6" fillId="0" borderId="2" xfId="3" applyNumberFormat="1" applyFont="1" applyBorder="1" applyAlignment="1">
      <alignment horizontal="center"/>
    </xf>
    <xf numFmtId="164" fontId="6" fillId="4" borderId="4" xfId="3" applyNumberFormat="1" applyFont="1" applyFill="1" applyBorder="1"/>
    <xf numFmtId="164" fontId="6" fillId="4" borderId="3" xfId="3" applyNumberFormat="1" applyFont="1" applyFill="1" applyBorder="1"/>
    <xf numFmtId="164" fontId="6" fillId="4" borderId="0" xfId="3" applyNumberFormat="1" applyFont="1" applyFill="1"/>
    <xf numFmtId="164" fontId="6" fillId="4" borderId="61" xfId="3" applyNumberFormat="1" applyFont="1" applyFill="1" applyBorder="1"/>
    <xf numFmtId="164" fontId="6" fillId="4" borderId="32" xfId="3" applyNumberFormat="1" applyFont="1" applyFill="1" applyBorder="1"/>
    <xf numFmtId="164" fontId="6" fillId="4" borderId="2" xfId="3" applyNumberFormat="1" applyFont="1" applyFill="1" applyBorder="1"/>
    <xf numFmtId="164" fontId="6" fillId="4" borderId="3" xfId="3" applyNumberFormat="1" applyFont="1" applyFill="1" applyBorder="1" applyAlignment="1">
      <alignment horizontal="center"/>
    </xf>
    <xf numFmtId="164" fontId="6" fillId="0" borderId="12" xfId="3" applyNumberFormat="1" applyFont="1" applyBorder="1" applyAlignment="1">
      <alignment horizontal="center"/>
    </xf>
    <xf numFmtId="164" fontId="6" fillId="0" borderId="12" xfId="3" applyNumberFormat="1" applyFont="1" applyBorder="1" applyAlignment="1">
      <alignment horizontal="right"/>
    </xf>
    <xf numFmtId="164" fontId="6" fillId="0" borderId="22" xfId="3" applyNumberFormat="1" applyFont="1" applyBorder="1" applyAlignment="1">
      <alignment horizontal="center"/>
    </xf>
    <xf numFmtId="164" fontId="6" fillId="0" borderId="4" xfId="3" applyNumberFormat="1" applyFont="1" applyBorder="1" applyAlignment="1">
      <alignment horizontal="right"/>
    </xf>
    <xf numFmtId="164" fontId="6" fillId="0" borderId="4" xfId="3" applyNumberFormat="1" applyFont="1" applyBorder="1" applyAlignment="1">
      <alignment horizontal="center"/>
    </xf>
    <xf numFmtId="164" fontId="6" fillId="0" borderId="40" xfId="3" applyNumberFormat="1" applyFont="1" applyBorder="1" applyAlignment="1">
      <alignment horizontal="center"/>
    </xf>
    <xf numFmtId="164" fontId="6" fillId="0" borderId="24" xfId="3" applyNumberFormat="1" applyFont="1" applyBorder="1" applyAlignment="1">
      <alignment horizontal="right"/>
    </xf>
    <xf numFmtId="164" fontId="6" fillId="0" borderId="61" xfId="3" applyNumberFormat="1" applyFont="1" applyBorder="1" applyAlignment="1">
      <alignment horizontal="center"/>
    </xf>
    <xf numFmtId="164" fontId="6" fillId="16" borderId="61" xfId="3" applyNumberFormat="1" applyFont="1" applyFill="1" applyBorder="1" applyAlignment="1">
      <alignment horizontal="center"/>
    </xf>
    <xf numFmtId="164" fontId="6" fillId="0" borderId="10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4" fontId="6" fillId="0" borderId="0" xfId="3" applyNumberFormat="1" applyFont="1"/>
    <xf numFmtId="164" fontId="6" fillId="0" borderId="3" xfId="3" applyNumberFormat="1" applyFont="1" applyBorder="1"/>
    <xf numFmtId="164" fontId="6" fillId="4" borderId="12" xfId="3" applyNumberFormat="1" applyFont="1" applyFill="1" applyBorder="1"/>
    <xf numFmtId="164" fontId="6" fillId="4" borderId="10" xfId="3" applyNumberFormat="1" applyFont="1" applyFill="1" applyBorder="1"/>
    <xf numFmtId="164" fontId="6" fillId="0" borderId="1" xfId="3" applyNumberFormat="1" applyFont="1" applyBorder="1"/>
    <xf numFmtId="164" fontId="6" fillId="0" borderId="10" xfId="3" applyNumberFormat="1" applyFont="1" applyBorder="1"/>
    <xf numFmtId="164" fontId="0" fillId="0" borderId="12" xfId="3" applyNumberFormat="1" applyFont="1" applyBorder="1"/>
    <xf numFmtId="164" fontId="0" fillId="18" borderId="12" xfId="3" applyNumberFormat="1" applyFont="1" applyFill="1" applyBorder="1"/>
    <xf numFmtId="164" fontId="0" fillId="18" borderId="4" xfId="3" applyNumberFormat="1" applyFont="1" applyFill="1" applyBorder="1"/>
    <xf numFmtId="164" fontId="0" fillId="4" borderId="23" xfId="3" applyNumberFormat="1" applyFont="1" applyFill="1" applyBorder="1"/>
    <xf numFmtId="164" fontId="0" fillId="4" borderId="5" xfId="3" applyNumberFormat="1" applyFont="1" applyFill="1" applyBorder="1"/>
    <xf numFmtId="164" fontId="0" fillId="4" borderId="3" xfId="3" applyNumberFormat="1" applyFont="1" applyFill="1" applyBorder="1"/>
    <xf numFmtId="164" fontId="0" fillId="4" borderId="36" xfId="3" applyNumberFormat="1" applyFont="1" applyFill="1" applyBorder="1"/>
    <xf numFmtId="164" fontId="0" fillId="4" borderId="27" xfId="3" applyNumberFormat="1" applyFont="1" applyFill="1" applyBorder="1"/>
    <xf numFmtId="164" fontId="7" fillId="4" borderId="12" xfId="3" applyNumberFormat="1" applyFont="1" applyFill="1" applyBorder="1" applyAlignment="1">
      <alignment horizontal="center" wrapText="1"/>
    </xf>
    <xf numFmtId="164" fontId="7" fillId="4" borderId="1" xfId="3" applyNumberFormat="1" applyFont="1" applyFill="1" applyBorder="1" applyAlignment="1">
      <alignment horizontal="center" wrapText="1"/>
    </xf>
    <xf numFmtId="164" fontId="7" fillId="4" borderId="24" xfId="3" applyNumberFormat="1" applyFont="1" applyFill="1" applyBorder="1" applyAlignment="1">
      <alignment horizontal="center" wrapText="1"/>
    </xf>
    <xf numFmtId="164" fontId="7" fillId="4" borderId="10" xfId="3" applyNumberFormat="1" applyFont="1" applyFill="1" applyBorder="1" applyAlignment="1">
      <alignment horizontal="center" wrapText="1"/>
    </xf>
    <xf numFmtId="164" fontId="6" fillId="0" borderId="12" xfId="3" applyNumberFormat="1" applyFont="1" applyBorder="1"/>
    <xf numFmtId="164" fontId="6" fillId="19" borderId="29" xfId="3" applyNumberFormat="1" applyFont="1" applyFill="1" applyBorder="1"/>
    <xf numFmtId="164" fontId="6" fillId="0" borderId="23" xfId="3" applyNumberFormat="1" applyFont="1" applyBorder="1"/>
    <xf numFmtId="164" fontId="6" fillId="0" borderId="3" xfId="3" applyNumberFormat="1" applyFont="1" applyBorder="1" applyAlignment="1">
      <alignment horizontal="right"/>
    </xf>
    <xf numFmtId="164" fontId="6" fillId="0" borderId="1" xfId="3" applyNumberFormat="1" applyFont="1" applyBorder="1" applyAlignment="1">
      <alignment horizontal="right"/>
    </xf>
    <xf numFmtId="164" fontId="6" fillId="0" borderId="33" xfId="3" applyNumberFormat="1" applyFont="1" applyBorder="1"/>
    <xf numFmtId="164" fontId="6" fillId="0" borderId="25" xfId="3" applyNumberFormat="1" applyFont="1" applyBorder="1" applyAlignment="1">
      <alignment horizontal="center"/>
    </xf>
    <xf numFmtId="164" fontId="6" fillId="20" borderId="4" xfId="3" applyNumberFormat="1" applyFont="1" applyFill="1" applyBorder="1"/>
    <xf numFmtId="164" fontId="6" fillId="0" borderId="16" xfId="3" applyNumberFormat="1" applyFont="1" applyBorder="1" applyAlignment="1">
      <alignment horizontal="right"/>
    </xf>
    <xf numFmtId="164" fontId="1" fillId="4" borderId="4" xfId="3" applyNumberFormat="1" applyFill="1" applyBorder="1"/>
    <xf numFmtId="167" fontId="0" fillId="4" borderId="51" xfId="0" applyFill="1" applyBorder="1" applyAlignment="1">
      <alignment horizontal="left"/>
    </xf>
    <xf numFmtId="167" fontId="0" fillId="4" borderId="28" xfId="0" applyFill="1" applyBorder="1" applyAlignment="1">
      <alignment horizontal="left"/>
    </xf>
    <xf numFmtId="167" fontId="0" fillId="4" borderId="52" xfId="0" applyFill="1" applyBorder="1" applyAlignment="1">
      <alignment horizontal="left"/>
    </xf>
    <xf numFmtId="164" fontId="0" fillId="4" borderId="6" xfId="3" applyNumberFormat="1" applyFont="1" applyFill="1" applyBorder="1"/>
    <xf numFmtId="164" fontId="0" fillId="4" borderId="7" xfId="3" applyNumberFormat="1" applyFont="1" applyFill="1" applyBorder="1"/>
    <xf numFmtId="164" fontId="0" fillId="4" borderId="10" xfId="3" applyNumberFormat="1" applyFont="1" applyFill="1" applyBorder="1"/>
    <xf numFmtId="164" fontId="0" fillId="4" borderId="11" xfId="3" applyNumberFormat="1" applyFont="1" applyFill="1" applyBorder="1"/>
    <xf numFmtId="164" fontId="0" fillId="4" borderId="8" xfId="3" applyNumberFormat="1" applyFont="1" applyFill="1" applyBorder="1"/>
    <xf numFmtId="164" fontId="1" fillId="4" borderId="10" xfId="3" applyNumberFormat="1" applyFill="1" applyBorder="1"/>
    <xf numFmtId="167" fontId="0" fillId="21" borderId="4" xfId="0" applyFill="1" applyBorder="1" applyAlignment="1">
      <alignment horizontal="left"/>
    </xf>
    <xf numFmtId="164" fontId="12" fillId="21" borderId="4" xfId="3" applyNumberFormat="1" applyFont="1" applyFill="1" applyBorder="1"/>
    <xf numFmtId="164" fontId="0" fillId="21" borderId="4" xfId="0" applyNumberFormat="1" applyFill="1" applyBorder="1"/>
    <xf numFmtId="1" fontId="0" fillId="21" borderId="17" xfId="0" applyNumberFormat="1" applyFill="1" applyBorder="1"/>
    <xf numFmtId="1" fontId="0" fillId="21" borderId="3" xfId="0" applyNumberFormat="1" applyFill="1" applyBorder="1"/>
    <xf numFmtId="1" fontId="0" fillId="21" borderId="10" xfId="0" applyNumberFormat="1" applyFill="1" applyBorder="1"/>
    <xf numFmtId="44" fontId="12" fillId="21" borderId="12" xfId="3" applyFont="1" applyFill="1" applyBorder="1"/>
    <xf numFmtId="44" fontId="0" fillId="21" borderId="12" xfId="0" applyNumberFormat="1" applyFill="1" applyBorder="1"/>
    <xf numFmtId="44" fontId="0" fillId="21" borderId="13" xfId="0" applyNumberFormat="1" applyFill="1" applyBorder="1"/>
    <xf numFmtId="44" fontId="12" fillId="21" borderId="2" xfId="3" applyFont="1" applyFill="1" applyBorder="1"/>
    <xf numFmtId="44" fontId="0" fillId="21" borderId="2" xfId="0" applyNumberFormat="1" applyFill="1" applyBorder="1"/>
    <xf numFmtId="44" fontId="0" fillId="21" borderId="39" xfId="0" applyNumberFormat="1" applyFill="1" applyBorder="1"/>
    <xf numFmtId="44" fontId="12" fillId="21" borderId="38" xfId="3" applyFont="1" applyFill="1" applyBorder="1"/>
    <xf numFmtId="44" fontId="0" fillId="21" borderId="38" xfId="0" applyNumberFormat="1" applyFill="1" applyBorder="1"/>
    <xf numFmtId="44" fontId="0" fillId="21" borderId="44" xfId="0" applyNumberFormat="1" applyFill="1" applyBorder="1"/>
    <xf numFmtId="44" fontId="7" fillId="21" borderId="17" xfId="0" applyNumberFormat="1" applyFont="1" applyFill="1" applyBorder="1" applyAlignment="1">
      <alignment horizontal="center" wrapText="1"/>
    </xf>
    <xf numFmtId="44" fontId="7" fillId="21" borderId="42" xfId="0" applyNumberFormat="1" applyFont="1" applyFill="1" applyBorder="1" applyAlignment="1">
      <alignment horizontal="center" wrapText="1"/>
    </xf>
    <xf numFmtId="44" fontId="7" fillId="21" borderId="3" xfId="0" applyNumberFormat="1" applyFont="1" applyFill="1" applyBorder="1" applyAlignment="1">
      <alignment horizontal="center" wrapText="1"/>
    </xf>
    <xf numFmtId="44" fontId="7" fillId="21" borderId="26" xfId="0" applyNumberFormat="1" applyFont="1" applyFill="1" applyBorder="1" applyAlignment="1">
      <alignment horizontal="center" wrapText="1"/>
    </xf>
    <xf numFmtId="44" fontId="0" fillId="21" borderId="5" xfId="0" applyNumberFormat="1" applyFill="1" applyBorder="1"/>
    <xf numFmtId="44" fontId="7" fillId="21" borderId="21" xfId="0" applyNumberFormat="1" applyFont="1" applyFill="1" applyBorder="1" applyAlignment="1">
      <alignment horizontal="center" wrapText="1"/>
    </xf>
    <xf numFmtId="44" fontId="7" fillId="21" borderId="10" xfId="0" applyNumberFormat="1" applyFont="1" applyFill="1" applyBorder="1" applyAlignment="1">
      <alignment horizontal="center" wrapText="1"/>
    </xf>
    <xf numFmtId="44" fontId="7" fillId="21" borderId="43" xfId="0" applyNumberFormat="1" applyFont="1" applyFill="1" applyBorder="1" applyAlignment="1">
      <alignment horizontal="center" wrapText="1"/>
    </xf>
    <xf numFmtId="44" fontId="0" fillId="21" borderId="11" xfId="0" applyNumberFormat="1" applyFill="1" applyBorder="1"/>
    <xf numFmtId="168" fontId="6" fillId="21" borderId="4" xfId="2" applyNumberFormat="1" applyFont="1" applyFill="1" applyBorder="1" applyAlignment="1">
      <alignment horizontal="right"/>
    </xf>
    <xf numFmtId="168" fontId="12" fillId="21" borderId="4" xfId="2" applyNumberFormat="1" applyFont="1" applyFill="1" applyBorder="1" applyAlignment="1">
      <alignment horizontal="right"/>
    </xf>
    <xf numFmtId="3" fontId="6" fillId="21" borderId="4" xfId="2" applyNumberFormat="1" applyFont="1" applyFill="1" applyBorder="1" applyAlignment="1">
      <alignment horizontal="right"/>
    </xf>
    <xf numFmtId="3" fontId="12" fillId="21" borderId="4" xfId="2" applyNumberFormat="1" applyFont="1" applyFill="1" applyBorder="1" applyAlignment="1">
      <alignment horizontal="right"/>
    </xf>
    <xf numFmtId="167" fontId="0" fillId="21" borderId="24" xfId="0" applyFill="1" applyBorder="1" applyAlignment="1">
      <alignment horizontal="left"/>
    </xf>
    <xf numFmtId="42" fontId="12" fillId="21" borderId="4" xfId="3" applyNumberFormat="1" applyFont="1" applyFill="1" applyBorder="1"/>
    <xf numFmtId="42" fontId="1" fillId="21" borderId="4" xfId="3" applyNumberFormat="1" applyFill="1" applyBorder="1"/>
    <xf numFmtId="1" fontId="1" fillId="0" borderId="65" xfId="16" applyNumberFormat="1" applyBorder="1"/>
    <xf numFmtId="1" fontId="1" fillId="0" borderId="66" xfId="16" applyNumberFormat="1" applyBorder="1"/>
    <xf numFmtId="1" fontId="1" fillId="0" borderId="56" xfId="16" applyNumberFormat="1" applyBorder="1"/>
    <xf numFmtId="1" fontId="1" fillId="0" borderId="0" xfId="16" applyNumberFormat="1"/>
    <xf numFmtId="42" fontId="12" fillId="21" borderId="5" xfId="3" applyNumberFormat="1" applyFont="1" applyFill="1" applyBorder="1"/>
    <xf numFmtId="42" fontId="12" fillId="21" borderId="13" xfId="3" applyNumberFormat="1" applyFont="1" applyFill="1" applyBorder="1"/>
    <xf numFmtId="42" fontId="1" fillId="21" borderId="12" xfId="3" applyNumberFormat="1" applyFill="1" applyBorder="1"/>
    <xf numFmtId="42" fontId="12" fillId="21" borderId="12" xfId="3" applyNumberFormat="1" applyFont="1" applyFill="1" applyBorder="1"/>
    <xf numFmtId="42" fontId="12" fillId="21" borderId="66" xfId="3" applyNumberFormat="1" applyFont="1" applyFill="1" applyBorder="1"/>
    <xf numFmtId="42" fontId="12" fillId="21" borderId="65" xfId="3" applyNumberFormat="1" applyFont="1" applyFill="1" applyBorder="1"/>
    <xf numFmtId="42" fontId="0" fillId="0" borderId="67" xfId="3" applyNumberFormat="1" applyFont="1" applyBorder="1"/>
    <xf numFmtId="42" fontId="12" fillId="21" borderId="25" xfId="3" applyNumberFormat="1" applyFont="1" applyFill="1" applyBorder="1"/>
    <xf numFmtId="42" fontId="12" fillId="21" borderId="59" xfId="3" applyNumberFormat="1" applyFont="1" applyFill="1" applyBorder="1"/>
    <xf numFmtId="42" fontId="1" fillId="21" borderId="10" xfId="3" applyNumberFormat="1" applyFill="1" applyBorder="1"/>
    <xf numFmtId="42" fontId="12" fillId="21" borderId="10" xfId="3" applyNumberFormat="1" applyFont="1" applyFill="1" applyBorder="1"/>
    <xf numFmtId="42" fontId="12" fillId="21" borderId="11" xfId="3" applyNumberFormat="1" applyFont="1" applyFill="1" applyBorder="1"/>
    <xf numFmtId="167" fontId="0" fillId="21" borderId="3" xfId="0" applyFill="1" applyBorder="1" applyAlignment="1">
      <alignment horizontal="left"/>
    </xf>
    <xf numFmtId="3" fontId="12" fillId="21" borderId="3" xfId="2" applyNumberFormat="1" applyFont="1" applyFill="1" applyBorder="1" applyAlignment="1">
      <alignment horizontal="right"/>
    </xf>
    <xf numFmtId="3" fontId="6" fillId="21" borderId="3" xfId="2" applyNumberFormat="1" applyFont="1" applyFill="1" applyBorder="1" applyAlignment="1">
      <alignment horizontal="right"/>
    </xf>
    <xf numFmtId="167" fontId="0" fillId="22" borderId="6" xfId="0" applyFill="1" applyBorder="1" applyAlignment="1">
      <alignment horizontal="left"/>
    </xf>
    <xf numFmtId="167" fontId="0" fillId="22" borderId="7" xfId="0" applyFill="1" applyBorder="1" applyAlignment="1">
      <alignment horizontal="left"/>
    </xf>
    <xf numFmtId="167" fontId="0" fillId="22" borderId="4" xfId="0" applyFill="1" applyBorder="1" applyAlignment="1">
      <alignment horizontal="left"/>
    </xf>
    <xf numFmtId="44" fontId="0" fillId="22" borderId="17" xfId="0" applyNumberFormat="1" applyFill="1" applyBorder="1"/>
    <xf numFmtId="44" fontId="0" fillId="22" borderId="18" xfId="0" applyNumberFormat="1" applyFill="1" applyBorder="1"/>
    <xf numFmtId="44" fontId="0" fillId="22" borderId="3" xfId="0" applyNumberFormat="1" applyFill="1" applyBorder="1"/>
    <xf numFmtId="44" fontId="0" fillId="22" borderId="36" xfId="0" applyNumberFormat="1" applyFill="1" applyBorder="1"/>
    <xf numFmtId="1" fontId="0" fillId="22" borderId="17" xfId="0" applyNumberFormat="1" applyFill="1" applyBorder="1"/>
    <xf numFmtId="1" fontId="0" fillId="22" borderId="3" xfId="0" applyNumberFormat="1" applyFill="1" applyBorder="1"/>
    <xf numFmtId="42" fontId="1" fillId="22" borderId="4" xfId="35" applyNumberFormat="1" applyFill="1" applyBorder="1"/>
    <xf numFmtId="42" fontId="6" fillId="22" borderId="4" xfId="2" applyNumberFormat="1" applyFont="1" applyFill="1" applyBorder="1" applyAlignment="1">
      <alignment horizontal="right"/>
    </xf>
    <xf numFmtId="42" fontId="12" fillId="22" borderId="4" xfId="2" applyNumberFormat="1" applyFont="1" applyFill="1" applyBorder="1" applyAlignment="1">
      <alignment horizontal="right"/>
    </xf>
    <xf numFmtId="164" fontId="12" fillId="22" borderId="12" xfId="3" applyNumberFormat="1" applyFont="1" applyFill="1" applyBorder="1"/>
    <xf numFmtId="164" fontId="1" fillId="22" borderId="12" xfId="3" applyNumberFormat="1" applyFill="1" applyBorder="1"/>
    <xf numFmtId="164" fontId="12" fillId="22" borderId="63" xfId="3" applyNumberFormat="1" applyFont="1" applyFill="1" applyBorder="1"/>
    <xf numFmtId="164" fontId="12" fillId="22" borderId="4" xfId="3" applyNumberFormat="1" applyFont="1" applyFill="1" applyBorder="1"/>
    <xf numFmtId="164" fontId="1" fillId="22" borderId="25" xfId="3" applyNumberFormat="1" applyFill="1" applyBorder="1"/>
    <xf numFmtId="164" fontId="12" fillId="22" borderId="64" xfId="3" applyNumberFormat="1" applyFont="1" applyFill="1" applyBorder="1"/>
    <xf numFmtId="167" fontId="0" fillId="22" borderId="14" xfId="0" applyFill="1" applyBorder="1" applyAlignment="1">
      <alignment horizontal="left"/>
    </xf>
    <xf numFmtId="164" fontId="12" fillId="22" borderId="3" xfId="3" applyNumberFormat="1" applyFont="1" applyFill="1" applyBorder="1"/>
    <xf numFmtId="164" fontId="1" fillId="22" borderId="27" xfId="3" applyNumberFormat="1" applyFill="1" applyBorder="1"/>
    <xf numFmtId="164" fontId="10" fillId="22" borderId="36" xfId="3" applyNumberFormat="1" applyFont="1" applyFill="1" applyBorder="1"/>
    <xf numFmtId="168" fontId="6" fillId="22" borderId="12" xfId="2" applyNumberFormat="1" applyFont="1" applyFill="1" applyBorder="1" applyAlignment="1">
      <alignment horizontal="right"/>
    </xf>
    <xf numFmtId="168" fontId="12" fillId="22" borderId="13" xfId="2" applyNumberFormat="1" applyFont="1" applyFill="1" applyBorder="1" applyAlignment="1">
      <alignment horizontal="right"/>
    </xf>
    <xf numFmtId="168" fontId="12" fillId="22" borderId="4" xfId="2" applyNumberFormat="1" applyFont="1" applyFill="1" applyBorder="1" applyAlignment="1">
      <alignment horizontal="right"/>
    </xf>
    <xf numFmtId="168" fontId="6" fillId="22" borderId="4" xfId="2" applyNumberFormat="1" applyFont="1" applyFill="1" applyBorder="1" applyAlignment="1">
      <alignment horizontal="right"/>
    </xf>
    <xf numFmtId="168" fontId="12" fillId="22" borderId="5" xfId="2" applyNumberFormat="1" applyFont="1" applyFill="1" applyBorder="1" applyAlignment="1">
      <alignment horizontal="right"/>
    </xf>
    <xf numFmtId="167" fontId="0" fillId="22" borderId="9" xfId="0" applyFill="1" applyBorder="1" applyAlignment="1">
      <alignment horizontal="left"/>
    </xf>
    <xf numFmtId="1" fontId="1" fillId="22" borderId="65" xfId="57" applyNumberFormat="1" applyFill="1" applyBorder="1"/>
    <xf numFmtId="1" fontId="1" fillId="22" borderId="66" xfId="57" applyNumberFormat="1" applyFill="1" applyBorder="1"/>
    <xf numFmtId="168" fontId="6" fillId="22" borderId="2" xfId="2" applyNumberFormat="1" applyFont="1" applyFill="1" applyBorder="1" applyAlignment="1">
      <alignment horizontal="right"/>
    </xf>
    <xf numFmtId="168" fontId="12" fillId="22" borderId="39" xfId="2" applyNumberFormat="1" applyFont="1" applyFill="1" applyBorder="1" applyAlignment="1">
      <alignment horizontal="right"/>
    </xf>
    <xf numFmtId="1" fontId="1" fillId="22" borderId="56" xfId="57" applyNumberFormat="1" applyFill="1" applyBorder="1"/>
    <xf numFmtId="1" fontId="1" fillId="22" borderId="0" xfId="57" applyNumberFormat="1" applyFill="1"/>
    <xf numFmtId="168" fontId="12" fillId="22" borderId="3" xfId="2" applyNumberFormat="1" applyFont="1" applyFill="1" applyBorder="1" applyAlignment="1">
      <alignment horizontal="right"/>
    </xf>
    <xf numFmtId="168" fontId="6" fillId="22" borderId="3" xfId="2" applyNumberFormat="1" applyFont="1" applyFill="1" applyBorder="1" applyAlignment="1">
      <alignment horizontal="right"/>
    </xf>
    <xf numFmtId="1" fontId="12" fillId="22" borderId="36" xfId="2" applyNumberFormat="1" applyFont="1" applyFill="1" applyBorder="1" applyAlignment="1">
      <alignment horizontal="right"/>
    </xf>
    <xf numFmtId="44" fontId="0" fillId="16" borderId="68" xfId="3" applyFont="1" applyFill="1" applyBorder="1"/>
    <xf numFmtId="164" fontId="0" fillId="16" borderId="27" xfId="3" applyNumberFormat="1" applyFont="1" applyFill="1" applyBorder="1"/>
    <xf numFmtId="164" fontId="0" fillId="16" borderId="26" xfId="3" applyNumberFormat="1" applyFont="1" applyFill="1" applyBorder="1"/>
    <xf numFmtId="164" fontId="0" fillId="16" borderId="36" xfId="0" applyNumberFormat="1" applyFill="1" applyBorder="1"/>
    <xf numFmtId="166" fontId="0" fillId="22" borderId="4" xfId="0" applyNumberFormat="1" applyFill="1" applyBorder="1"/>
    <xf numFmtId="164" fontId="0" fillId="22" borderId="4" xfId="0" applyNumberFormat="1" applyFill="1" applyBorder="1"/>
    <xf numFmtId="42" fontId="0" fillId="0" borderId="4" xfId="0" applyNumberFormat="1" applyBorder="1"/>
    <xf numFmtId="166" fontId="1" fillId="22" borderId="4" xfId="35" applyNumberFormat="1" applyFill="1" applyBorder="1"/>
    <xf numFmtId="166" fontId="6" fillId="4" borderId="12" xfId="3" applyNumberFormat="1" applyFont="1" applyFill="1" applyBorder="1" applyAlignment="1">
      <alignment horizontal="right"/>
    </xf>
    <xf numFmtId="166" fontId="6" fillId="4" borderId="13" xfId="3" applyNumberFormat="1" applyFont="1" applyFill="1" applyBorder="1" applyAlignment="1">
      <alignment horizontal="right"/>
    </xf>
    <xf numFmtId="166" fontId="6" fillId="4" borderId="4" xfId="3" applyNumberFormat="1" applyFont="1" applyFill="1" applyBorder="1" applyAlignment="1">
      <alignment horizontal="right"/>
    </xf>
    <xf numFmtId="166" fontId="6" fillId="4" borderId="5" xfId="3" applyNumberFormat="1" applyFont="1" applyFill="1" applyBorder="1" applyAlignment="1">
      <alignment horizontal="right"/>
    </xf>
    <xf numFmtId="166" fontId="6" fillId="4" borderId="3" xfId="3" applyNumberFormat="1" applyFont="1" applyFill="1" applyBorder="1" applyAlignment="1">
      <alignment horizontal="right"/>
    </xf>
    <xf numFmtId="166" fontId="6" fillId="4" borderId="36" xfId="3" applyNumberFormat="1" applyFont="1" applyFill="1" applyBorder="1" applyAlignment="1">
      <alignment horizontal="right"/>
    </xf>
    <xf numFmtId="166" fontId="6" fillId="0" borderId="12" xfId="3" applyNumberFormat="1" applyFont="1" applyBorder="1" applyAlignment="1">
      <alignment horizontal="right"/>
    </xf>
    <xf numFmtId="166" fontId="5" fillId="0" borderId="21" xfId="0" applyNumberFormat="1" applyFont="1" applyBorder="1" applyAlignment="1">
      <alignment horizontal="right"/>
    </xf>
    <xf numFmtId="166" fontId="7" fillId="4" borderId="12" xfId="3" applyNumberFormat="1" applyFont="1" applyFill="1" applyBorder="1" applyAlignment="1">
      <alignment horizontal="right" wrapText="1"/>
    </xf>
    <xf numFmtId="166" fontId="7" fillId="4" borderId="2" xfId="3" applyNumberFormat="1" applyFont="1" applyFill="1" applyBorder="1" applyAlignment="1">
      <alignment horizontal="right" wrapText="1"/>
    </xf>
    <xf numFmtId="166" fontId="7" fillId="4" borderId="38" xfId="3" applyNumberFormat="1" applyFont="1" applyFill="1" applyBorder="1" applyAlignment="1">
      <alignment horizontal="right" wrapText="1"/>
    </xf>
    <xf numFmtId="166" fontId="7" fillId="0" borderId="12" xfId="3" applyNumberFormat="1" applyFont="1" applyBorder="1" applyAlignment="1">
      <alignment horizontal="right" wrapText="1"/>
    </xf>
    <xf numFmtId="166" fontId="7" fillId="0" borderId="2" xfId="3" applyNumberFormat="1" applyFont="1" applyBorder="1" applyAlignment="1">
      <alignment horizontal="right" wrapText="1"/>
    </xf>
    <xf numFmtId="166" fontId="7" fillId="0" borderId="38" xfId="3" applyNumberFormat="1" applyFont="1" applyBorder="1" applyAlignment="1">
      <alignment horizontal="right" wrapText="1"/>
    </xf>
    <xf numFmtId="166" fontId="7" fillId="0" borderId="4" xfId="3" applyNumberFormat="1" applyFont="1" applyBorder="1" applyAlignment="1">
      <alignment horizontal="right" wrapText="1"/>
    </xf>
    <xf numFmtId="166" fontId="6" fillId="0" borderId="4" xfId="3" applyNumberFormat="1" applyFont="1" applyBorder="1" applyAlignment="1">
      <alignment horizontal="right"/>
    </xf>
    <xf numFmtId="166" fontId="6" fillId="0" borderId="3" xfId="3" applyNumberFormat="1" applyFont="1" applyBorder="1" applyAlignment="1">
      <alignment horizontal="right"/>
    </xf>
    <xf numFmtId="166" fontId="6" fillId="0" borderId="17" xfId="3" applyNumberFormat="1" applyFont="1" applyBorder="1" applyAlignment="1">
      <alignment horizontal="right"/>
    </xf>
    <xf numFmtId="166" fontId="0" fillId="0" borderId="4" xfId="3" applyNumberFormat="1" applyFont="1" applyBorder="1" applyAlignment="1">
      <alignment horizontal="right"/>
    </xf>
    <xf numFmtId="166" fontId="0" fillId="0" borderId="3" xfId="3" applyNumberFormat="1" applyFont="1" applyBorder="1" applyAlignment="1">
      <alignment horizontal="right"/>
    </xf>
    <xf numFmtId="166" fontId="0" fillId="4" borderId="12" xfId="3" applyNumberFormat="1" applyFont="1" applyFill="1" applyBorder="1" applyAlignment="1">
      <alignment horizontal="right"/>
    </xf>
    <xf numFmtId="166" fontId="0" fillId="4" borderId="4" xfId="3" applyNumberFormat="1" applyFont="1" applyFill="1" applyBorder="1" applyAlignment="1">
      <alignment horizontal="right"/>
    </xf>
    <xf numFmtId="166" fontId="0" fillId="4" borderId="10" xfId="3" applyNumberFormat="1" applyFont="1" applyFill="1" applyBorder="1" applyAlignment="1">
      <alignment horizontal="right"/>
    </xf>
    <xf numFmtId="166" fontId="0" fillId="16" borderId="23" xfId="3" applyNumberFormat="1" applyFont="1" applyFill="1" applyBorder="1" applyAlignment="1">
      <alignment horizontal="right"/>
    </xf>
    <xf numFmtId="166" fontId="0" fillId="16" borderId="25" xfId="3" applyNumberFormat="1" applyFont="1" applyFill="1" applyBorder="1" applyAlignment="1">
      <alignment horizontal="right"/>
    </xf>
    <xf numFmtId="166" fontId="0" fillId="16" borderId="27" xfId="3" applyNumberFormat="1" applyFont="1" applyFill="1" applyBorder="1" applyAlignment="1">
      <alignment horizontal="right"/>
    </xf>
    <xf numFmtId="166" fontId="12" fillId="22" borderId="4" xfId="3" applyNumberFormat="1" applyFont="1" applyFill="1" applyBorder="1" applyAlignment="1">
      <alignment horizontal="right"/>
    </xf>
    <xf numFmtId="166" fontId="12" fillId="21" borderId="4" xfId="3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5" fillId="0" borderId="21" xfId="3" applyNumberFormat="1" applyFont="1" applyBorder="1" applyAlignment="1">
      <alignment horizontal="right"/>
    </xf>
    <xf numFmtId="166" fontId="5" fillId="0" borderId="37" xfId="3" applyNumberFormat="1" applyFont="1" applyBorder="1" applyAlignment="1">
      <alignment horizontal="right"/>
    </xf>
    <xf numFmtId="166" fontId="6" fillId="4" borderId="2" xfId="3" applyNumberFormat="1" applyFont="1" applyFill="1" applyBorder="1" applyAlignment="1">
      <alignment horizontal="right"/>
    </xf>
    <xf numFmtId="166" fontId="6" fillId="4" borderId="38" xfId="3" applyNumberFormat="1" applyFont="1" applyFill="1" applyBorder="1" applyAlignment="1">
      <alignment horizontal="right"/>
    </xf>
    <xf numFmtId="166" fontId="6" fillId="4" borderId="11" xfId="3" applyNumberFormat="1" applyFont="1" applyFill="1" applyBorder="1" applyAlignment="1">
      <alignment horizontal="right"/>
    </xf>
    <xf numFmtId="166" fontId="6" fillId="0" borderId="13" xfId="3" applyNumberFormat="1" applyFont="1" applyBorder="1" applyAlignment="1">
      <alignment horizontal="right"/>
    </xf>
    <xf numFmtId="166" fontId="6" fillId="0" borderId="5" xfId="3" applyNumberFormat="1" applyFont="1" applyBorder="1" applyAlignment="1">
      <alignment horizontal="right"/>
    </xf>
    <xf numFmtId="166" fontId="6" fillId="0" borderId="10" xfId="3" applyNumberFormat="1" applyFont="1" applyBorder="1" applyAlignment="1">
      <alignment horizontal="right"/>
    </xf>
    <xf numFmtId="166" fontId="6" fillId="0" borderId="11" xfId="3" applyNumberFormat="1" applyFont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36" xfId="3" applyNumberFormat="1" applyFont="1" applyBorder="1" applyAlignment="1">
      <alignment horizontal="right"/>
    </xf>
    <xf numFmtId="166" fontId="6" fillId="0" borderId="18" xfId="3" applyNumberFormat="1" applyFont="1" applyBorder="1" applyAlignment="1">
      <alignment horizontal="right"/>
    </xf>
    <xf numFmtId="166" fontId="0" fillId="0" borderId="5" xfId="3" applyNumberFormat="1" applyFont="1" applyBorder="1" applyAlignment="1">
      <alignment horizontal="right"/>
    </xf>
    <xf numFmtId="166" fontId="0" fillId="0" borderId="36" xfId="3" applyNumberFormat="1" applyFont="1" applyBorder="1" applyAlignment="1">
      <alignment horizontal="right"/>
    </xf>
    <xf numFmtId="166" fontId="0" fillId="4" borderId="13" xfId="3" applyNumberFormat="1" applyFont="1" applyFill="1" applyBorder="1" applyAlignment="1">
      <alignment horizontal="right"/>
    </xf>
    <xf numFmtId="166" fontId="0" fillId="4" borderId="5" xfId="3" applyNumberFormat="1" applyFont="1" applyFill="1" applyBorder="1" applyAlignment="1">
      <alignment horizontal="right"/>
    </xf>
    <xf numFmtId="166" fontId="0" fillId="4" borderId="11" xfId="3" applyNumberFormat="1" applyFont="1" applyFill="1" applyBorder="1" applyAlignment="1">
      <alignment horizontal="right"/>
    </xf>
    <xf numFmtId="166" fontId="0" fillId="16" borderId="12" xfId="3" applyNumberFormat="1" applyFont="1" applyFill="1" applyBorder="1" applyAlignment="1">
      <alignment horizontal="right"/>
    </xf>
    <xf numFmtId="166" fontId="0" fillId="16" borderId="13" xfId="3" applyNumberFormat="1" applyFont="1" applyFill="1" applyBorder="1" applyAlignment="1">
      <alignment horizontal="right"/>
    </xf>
    <xf numFmtId="166" fontId="0" fillId="16" borderId="5" xfId="3" applyNumberFormat="1" applyFont="1" applyFill="1" applyBorder="1" applyAlignment="1">
      <alignment horizontal="right"/>
    </xf>
    <xf numFmtId="166" fontId="0" fillId="16" borderId="3" xfId="3" applyNumberFormat="1" applyFont="1" applyFill="1" applyBorder="1" applyAlignment="1">
      <alignment horizontal="right"/>
    </xf>
    <xf numFmtId="166" fontId="0" fillId="16" borderId="11" xfId="3" applyNumberFormat="1" applyFont="1" applyFill="1" applyBorder="1" applyAlignment="1">
      <alignment horizontal="right"/>
    </xf>
    <xf numFmtId="166" fontId="12" fillId="22" borderId="13" xfId="3" applyNumberFormat="1" applyFont="1" applyFill="1" applyBorder="1" applyAlignment="1">
      <alignment horizontal="right"/>
    </xf>
    <xf numFmtId="166" fontId="12" fillId="22" borderId="5" xfId="3" applyNumberFormat="1" applyFont="1" applyFill="1" applyBorder="1" applyAlignment="1">
      <alignment horizontal="right"/>
    </xf>
    <xf numFmtId="166" fontId="12" fillId="22" borderId="36" xfId="3" applyNumberFormat="1" applyFont="1" applyFill="1" applyBorder="1" applyAlignment="1">
      <alignment horizontal="right"/>
    </xf>
    <xf numFmtId="166" fontId="0" fillId="0" borderId="0" xfId="3" applyNumberFormat="1" applyFont="1" applyAlignment="1">
      <alignment horizontal="right"/>
    </xf>
    <xf numFmtId="1" fontId="0" fillId="4" borderId="5" xfId="0" applyNumberFormat="1" applyFill="1" applyBorder="1"/>
    <xf numFmtId="1" fontId="6" fillId="18" borderId="4" xfId="0" applyNumberFormat="1" applyFont="1" applyFill="1" applyBorder="1" applyAlignment="1">
      <alignment horizontal="center"/>
    </xf>
    <xf numFmtId="1" fontId="6" fillId="4" borderId="5" xfId="0" applyNumberFormat="1" applyFont="1" applyFill="1" applyBorder="1"/>
    <xf numFmtId="1" fontId="6" fillId="4" borderId="36" xfId="0" applyNumberFormat="1" applyFont="1" applyFill="1" applyBorder="1"/>
    <xf numFmtId="1" fontId="6" fillId="18" borderId="22" xfId="0" applyNumberFormat="1" applyFont="1" applyFill="1" applyBorder="1" applyAlignment="1">
      <alignment horizontal="center"/>
    </xf>
    <xf numFmtId="1" fontId="6" fillId="0" borderId="13" xfId="0" applyNumberFormat="1" applyFont="1" applyBorder="1"/>
    <xf numFmtId="1" fontId="6" fillId="18" borderId="24" xfId="0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18" borderId="4" xfId="0" applyNumberFormat="1" applyFill="1" applyBorder="1" applyAlignment="1">
      <alignment horizontal="center"/>
    </xf>
    <xf numFmtId="1" fontId="6" fillId="18" borderId="13" xfId="0" applyNumberFormat="1" applyFont="1" applyFill="1" applyBorder="1"/>
    <xf numFmtId="1" fontId="0" fillId="0" borderId="3" xfId="0" applyNumberFormat="1" applyBorder="1" applyAlignment="1">
      <alignment horizontal="center"/>
    </xf>
    <xf numFmtId="1" fontId="6" fillId="18" borderId="26" xfId="0" applyNumberFormat="1" applyFont="1" applyFill="1" applyBorder="1" applyAlignment="1">
      <alignment horizontal="center"/>
    </xf>
    <xf numFmtId="1" fontId="6" fillId="0" borderId="18" xfId="0" applyNumberFormat="1" applyFont="1" applyBorder="1"/>
    <xf numFmtId="1" fontId="0" fillId="4" borderId="12" xfId="0" applyNumberFormat="1" applyFill="1" applyBorder="1" applyAlignment="1">
      <alignment horizontal="center"/>
    </xf>
    <xf numFmtId="1" fontId="6" fillId="4" borderId="18" xfId="0" applyNumberFormat="1" applyFont="1" applyFill="1" applyBorder="1"/>
    <xf numFmtId="1" fontId="0" fillId="4" borderId="4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1" fontId="6" fillId="4" borderId="37" xfId="0" applyNumberFormat="1" applyFont="1" applyFill="1" applyBorder="1"/>
    <xf numFmtId="1" fontId="1" fillId="0" borderId="6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0" fillId="16" borderId="23" xfId="0" applyNumberFormat="1" applyFill="1" applyBorder="1" applyAlignment="1">
      <alignment horizontal="center"/>
    </xf>
    <xf numFmtId="1" fontId="0" fillId="16" borderId="12" xfId="0" applyNumberFormat="1" applyFill="1" applyBorder="1" applyAlignment="1">
      <alignment horizontal="center"/>
    </xf>
    <xf numFmtId="1" fontId="6" fillId="16" borderId="18" xfId="0" applyNumberFormat="1" applyFont="1" applyFill="1" applyBorder="1"/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0" fillId="16" borderId="4" xfId="0" applyNumberFormat="1" applyFill="1" applyBorder="1" applyAlignment="1">
      <alignment horizontal="center"/>
    </xf>
    <xf numFmtId="1" fontId="0" fillId="16" borderId="25" xfId="0" applyNumberFormat="1" applyFill="1" applyBorder="1" applyAlignment="1">
      <alignment horizontal="center"/>
    </xf>
    <xf numFmtId="1" fontId="1" fillId="18" borderId="5" xfId="0" applyNumberFormat="1" applyFont="1" applyFill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16" borderId="59" xfId="0" applyNumberFormat="1" applyFill="1" applyBorder="1" applyAlignment="1">
      <alignment horizontal="center"/>
    </xf>
    <xf numFmtId="1" fontId="0" fillId="16" borderId="10" xfId="0" applyNumberFormat="1" applyFill="1" applyBorder="1" applyAlignment="1">
      <alignment horizontal="center"/>
    </xf>
    <xf numFmtId="1" fontId="6" fillId="16" borderId="37" xfId="0" applyNumberFormat="1" applyFont="1" applyFill="1" applyBorder="1"/>
    <xf numFmtId="1" fontId="1" fillId="22" borderId="65" xfId="46" applyNumberFormat="1" applyFill="1" applyBorder="1"/>
    <xf numFmtId="1" fontId="1" fillId="22" borderId="66" xfId="46" applyNumberFormat="1" applyFill="1" applyBorder="1"/>
    <xf numFmtId="1" fontId="0" fillId="22" borderId="59" xfId="0" applyNumberFormat="1" applyFill="1" applyBorder="1" applyAlignment="1">
      <alignment horizontal="center"/>
    </xf>
    <xf numFmtId="1" fontId="0" fillId="22" borderId="2" xfId="0" applyNumberFormat="1" applyFill="1" applyBorder="1" applyAlignment="1">
      <alignment horizontal="center"/>
    </xf>
    <xf numFmtId="1" fontId="6" fillId="22" borderId="39" xfId="0" applyNumberFormat="1" applyFont="1" applyFill="1" applyBorder="1"/>
    <xf numFmtId="1" fontId="1" fillId="22" borderId="56" xfId="46" applyNumberFormat="1" applyFill="1" applyBorder="1"/>
    <xf numFmtId="1" fontId="1" fillId="22" borderId="0" xfId="46" applyNumberFormat="1" applyFill="1"/>
    <xf numFmtId="1" fontId="0" fillId="22" borderId="4" xfId="0" applyNumberFormat="1" applyFill="1" applyBorder="1" applyAlignment="1">
      <alignment horizontal="center"/>
    </xf>
    <xf numFmtId="1" fontId="6" fillId="22" borderId="5" xfId="0" applyNumberFormat="1" applyFont="1" applyFill="1" applyBorder="1"/>
    <xf numFmtId="1" fontId="0" fillId="22" borderId="3" xfId="0" applyNumberFormat="1" applyFill="1" applyBorder="1" applyAlignment="1">
      <alignment horizontal="center"/>
    </xf>
    <xf numFmtId="1" fontId="6" fillId="22" borderId="36" xfId="0" applyNumberFormat="1" applyFont="1" applyFill="1" applyBorder="1"/>
    <xf numFmtId="1" fontId="1" fillId="0" borderId="65" xfId="15" applyNumberFormat="1" applyBorder="1"/>
    <xf numFmtId="1" fontId="1" fillId="0" borderId="66" xfId="15" applyNumberFormat="1" applyBorder="1"/>
    <xf numFmtId="1" fontId="0" fillId="21" borderId="4" xfId="0" applyNumberFormat="1" applyFill="1" applyBorder="1" applyAlignment="1">
      <alignment horizontal="center"/>
    </xf>
    <xf numFmtId="1" fontId="6" fillId="21" borderId="4" xfId="0" applyNumberFormat="1" applyFont="1" applyFill="1" applyBorder="1"/>
    <xf numFmtId="1" fontId="1" fillId="0" borderId="56" xfId="15" applyNumberFormat="1" applyBorder="1"/>
    <xf numFmtId="1" fontId="1" fillId="0" borderId="0" xfId="15" applyNumberFormat="1"/>
    <xf numFmtId="1" fontId="0" fillId="21" borderId="3" xfId="0" applyNumberFormat="1" applyFill="1" applyBorder="1" applyAlignment="1">
      <alignment horizontal="center"/>
    </xf>
    <xf numFmtId="1" fontId="6" fillId="21" borderId="3" xfId="0" applyNumberFormat="1" applyFont="1" applyFill="1" applyBorder="1"/>
    <xf numFmtId="1" fontId="0" fillId="22" borderId="69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6" fillId="22" borderId="13" xfId="0" applyNumberFormat="1" applyFont="1" applyFill="1" applyBorder="1"/>
    <xf numFmtId="1" fontId="7" fillId="4" borderId="12" xfId="0" applyNumberFormat="1" applyFont="1" applyFill="1" applyBorder="1" applyAlignment="1">
      <alignment horizontal="center" wrapText="1"/>
    </xf>
    <xf numFmtId="1" fontId="0" fillId="0" borderId="5" xfId="0" applyNumberFormat="1" applyBorder="1"/>
    <xf numFmtId="1" fontId="7" fillId="4" borderId="4" xfId="0" applyNumberFormat="1" applyFont="1" applyFill="1" applyBorder="1" applyAlignment="1">
      <alignment horizontal="center" wrapText="1"/>
    </xf>
    <xf numFmtId="1" fontId="7" fillId="4" borderId="2" xfId="0" applyNumberFormat="1" applyFont="1" applyFill="1" applyBorder="1" applyAlignment="1">
      <alignment horizontal="center" wrapText="1"/>
    </xf>
    <xf numFmtId="1" fontId="7" fillId="4" borderId="1" xfId="0" applyNumberFormat="1" applyFont="1" applyFill="1" applyBorder="1" applyAlignment="1">
      <alignment horizontal="center" wrapText="1"/>
    </xf>
    <xf numFmtId="1" fontId="7" fillId="4" borderId="24" xfId="0" applyNumberFormat="1" applyFont="1" applyFill="1" applyBorder="1" applyAlignment="1">
      <alignment horizontal="center" wrapText="1"/>
    </xf>
    <xf numFmtId="1" fontId="7" fillId="4" borderId="61" xfId="0" applyNumberFormat="1" applyFont="1" applyFill="1" applyBorder="1" applyAlignment="1">
      <alignment horizontal="center" wrapText="1"/>
    </xf>
    <xf numFmtId="1" fontId="7" fillId="4" borderId="25" xfId="0" applyNumberFormat="1" applyFont="1" applyFill="1" applyBorder="1" applyAlignment="1">
      <alignment horizontal="center" wrapText="1"/>
    </xf>
    <xf numFmtId="1" fontId="7" fillId="4" borderId="30" xfId="0" applyNumberFormat="1" applyFont="1" applyFill="1" applyBorder="1" applyAlignment="1">
      <alignment horizontal="center" wrapText="1"/>
    </xf>
    <xf numFmtId="1" fontId="7" fillId="4" borderId="34" xfId="0" applyNumberFormat="1" applyFont="1" applyFill="1" applyBorder="1" applyAlignment="1">
      <alignment horizontal="center" wrapText="1"/>
    </xf>
    <xf numFmtId="1" fontId="7" fillId="4" borderId="10" xfId="0" applyNumberFormat="1" applyFont="1" applyFill="1" applyBorder="1" applyAlignment="1">
      <alignment horizontal="center" wrapText="1"/>
    </xf>
    <xf numFmtId="1" fontId="6" fillId="4" borderId="10" xfId="0" applyNumberFormat="1" applyFont="1" applyFill="1" applyBorder="1" applyAlignment="1">
      <alignment horizontal="center"/>
    </xf>
    <xf numFmtId="1" fontId="7" fillId="4" borderId="38" xfId="0" applyNumberFormat="1" applyFont="1" applyFill="1" applyBorder="1" applyAlignment="1">
      <alignment horizontal="center" wrapText="1"/>
    </xf>
    <xf numFmtId="1" fontId="6" fillId="4" borderId="38" xfId="0" applyNumberFormat="1" applyFont="1" applyFill="1" applyBorder="1" applyAlignment="1">
      <alignment horizontal="center"/>
    </xf>
    <xf numFmtId="1" fontId="6" fillId="4" borderId="43" xfId="0" applyNumberFormat="1" applyFont="1" applyFill="1" applyBorder="1" applyAlignment="1">
      <alignment horizontal="center"/>
    </xf>
    <xf numFmtId="1" fontId="7" fillId="0" borderId="12" xfId="0" applyNumberFormat="1" applyFont="1" applyBorder="1" applyAlignment="1">
      <alignment horizontal="center" wrapText="1"/>
    </xf>
    <xf numFmtId="1" fontId="6" fillId="0" borderId="2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" fontId="7" fillId="0" borderId="38" xfId="0" applyNumberFormat="1" applyFont="1" applyBorder="1" applyAlignment="1">
      <alignment horizontal="center" wrapText="1"/>
    </xf>
    <xf numFmtId="1" fontId="6" fillId="0" borderId="38" xfId="0" applyNumberFormat="1" applyFont="1" applyBorder="1" applyAlignment="1">
      <alignment horizontal="center"/>
    </xf>
    <xf numFmtId="1" fontId="6" fillId="0" borderId="43" xfId="0" applyNumberFormat="1" applyFont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7" fillId="4" borderId="40" xfId="0" applyNumberFormat="1" applyFont="1" applyFill="1" applyBorder="1" applyAlignment="1">
      <alignment horizontal="center" wrapText="1"/>
    </xf>
    <xf numFmtId="1" fontId="6" fillId="4" borderId="61" xfId="0" applyNumberFormat="1" applyFont="1" applyFill="1" applyBorder="1" applyAlignment="1">
      <alignment horizontal="center"/>
    </xf>
    <xf numFmtId="1" fontId="6" fillId="16" borderId="12" xfId="0" applyNumberFormat="1" applyFont="1" applyFill="1" applyBorder="1" applyAlignment="1">
      <alignment horizontal="center"/>
    </xf>
    <xf numFmtId="1" fontId="6" fillId="16" borderId="22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 wrapText="1"/>
    </xf>
    <xf numFmtId="1" fontId="6" fillId="16" borderId="4" xfId="0" applyNumberFormat="1" applyFont="1" applyFill="1" applyBorder="1" applyAlignment="1">
      <alignment horizontal="center"/>
    </xf>
    <xf numFmtId="1" fontId="6" fillId="16" borderId="24" xfId="0" applyNumberFormat="1" applyFont="1" applyFill="1" applyBorder="1" applyAlignment="1">
      <alignment horizontal="center"/>
    </xf>
    <xf numFmtId="1" fontId="7" fillId="4" borderId="12" xfId="3" applyNumberFormat="1" applyFont="1" applyFill="1" applyBorder="1" applyAlignment="1">
      <alignment horizontal="right" wrapText="1"/>
    </xf>
    <xf numFmtId="1" fontId="7" fillId="4" borderId="4" xfId="3" applyNumberFormat="1" applyFont="1" applyFill="1" applyBorder="1" applyAlignment="1">
      <alignment horizontal="right" wrapText="1"/>
    </xf>
    <xf numFmtId="1" fontId="7" fillId="4" borderId="10" xfId="3" applyNumberFormat="1" applyFont="1" applyFill="1" applyBorder="1" applyAlignment="1">
      <alignment horizontal="right" wrapText="1"/>
    </xf>
    <xf numFmtId="1" fontId="6" fillId="0" borderId="12" xfId="3" applyNumberFormat="1" applyFont="1" applyBorder="1" applyAlignment="1">
      <alignment horizontal="right"/>
    </xf>
    <xf numFmtId="1" fontId="7" fillId="0" borderId="12" xfId="3" applyNumberFormat="1" applyFont="1" applyBorder="1" applyAlignment="1">
      <alignment horizontal="right" wrapText="1"/>
    </xf>
    <xf numFmtId="1" fontId="6" fillId="0" borderId="4" xfId="3" applyNumberFormat="1" applyFont="1" applyBorder="1" applyAlignment="1">
      <alignment horizontal="right"/>
    </xf>
    <xf numFmtId="1" fontId="6" fillId="0" borderId="10" xfId="3" applyNumberFormat="1" applyFont="1" applyBorder="1" applyAlignment="1">
      <alignment horizontal="right"/>
    </xf>
    <xf numFmtId="1" fontId="6" fillId="4" borderId="12" xfId="3" applyNumberFormat="1" applyFont="1" applyFill="1" applyBorder="1" applyAlignment="1">
      <alignment horizontal="right"/>
    </xf>
    <xf numFmtId="1" fontId="6" fillId="4" borderId="4" xfId="3" applyNumberFormat="1" applyFont="1" applyFill="1" applyBorder="1" applyAlignment="1">
      <alignment horizontal="right"/>
    </xf>
    <xf numFmtId="1" fontId="6" fillId="4" borderId="3" xfId="3" applyNumberFormat="1" applyFont="1" applyFill="1" applyBorder="1" applyAlignment="1">
      <alignment horizontal="right"/>
    </xf>
    <xf numFmtId="1" fontId="0" fillId="4" borderId="11" xfId="0" applyNumberFormat="1" applyFill="1" applyBorder="1"/>
    <xf numFmtId="1" fontId="0" fillId="0" borderId="13" xfId="0" applyNumberFormat="1" applyBorder="1"/>
    <xf numFmtId="1" fontId="0" fillId="0" borderId="11" xfId="0" applyNumberFormat="1" applyBorder="1"/>
    <xf numFmtId="1" fontId="0" fillId="4" borderId="13" xfId="0" applyNumberFormat="1" applyFill="1" applyBorder="1"/>
    <xf numFmtId="1" fontId="0" fillId="3" borderId="5" xfId="0" applyNumberFormat="1" applyFill="1" applyBorder="1"/>
    <xf numFmtId="1" fontId="0" fillId="0" borderId="36" xfId="0" applyNumberFormat="1" applyBorder="1"/>
    <xf numFmtId="1" fontId="0" fillId="4" borderId="18" xfId="0" applyNumberFormat="1" applyFill="1" applyBorder="1"/>
    <xf numFmtId="1" fontId="0" fillId="4" borderId="36" xfId="0" applyNumberFormat="1" applyFill="1" applyBorder="1"/>
    <xf numFmtId="1" fontId="0" fillId="16" borderId="18" xfId="0" applyNumberFormat="1" applyFill="1" applyBorder="1"/>
    <xf numFmtId="1" fontId="0" fillId="16" borderId="36" xfId="0" applyNumberFormat="1" applyFill="1" applyBorder="1"/>
    <xf numFmtId="1" fontId="0" fillId="16" borderId="11" xfId="0" applyNumberFormat="1" applyFill="1" applyBorder="1"/>
    <xf numFmtId="1" fontId="0" fillId="21" borderId="18" xfId="0" applyNumberFormat="1" applyFill="1" applyBorder="1"/>
    <xf numFmtId="1" fontId="0" fillId="21" borderId="36" xfId="0" applyNumberFormat="1" applyFill="1" applyBorder="1"/>
    <xf numFmtId="1" fontId="0" fillId="21" borderId="11" xfId="0" applyNumberFormat="1" applyFill="1" applyBorder="1"/>
    <xf numFmtId="1" fontId="0" fillId="22" borderId="18" xfId="0" applyNumberFormat="1" applyFill="1" applyBorder="1"/>
    <xf numFmtId="1" fontId="0" fillId="22" borderId="36" xfId="0" applyNumberFormat="1" applyFill="1" applyBorder="1"/>
    <xf numFmtId="1" fontId="0" fillId="3" borderId="7" xfId="0" applyNumberFormat="1" applyFill="1" applyBorder="1"/>
    <xf numFmtId="3" fontId="0" fillId="0" borderId="7" xfId="0" applyNumberFormat="1" applyBorder="1"/>
    <xf numFmtId="3" fontId="0" fillId="4" borderId="7" xfId="0" applyNumberFormat="1" applyFill="1" applyBorder="1"/>
    <xf numFmtId="3" fontId="0" fillId="0" borderId="8" xfId="0" applyNumberFormat="1" applyBorder="1"/>
    <xf numFmtId="1" fontId="0" fillId="0" borderId="0" xfId="0" applyNumberFormat="1"/>
    <xf numFmtId="42" fontId="12" fillId="22" borderId="4" xfId="3" applyNumberFormat="1" applyFont="1" applyFill="1" applyBorder="1"/>
    <xf numFmtId="164" fontId="12" fillId="22" borderId="65" xfId="3" applyNumberFormat="1" applyFont="1" applyFill="1" applyBorder="1"/>
    <xf numFmtId="164" fontId="12" fillId="22" borderId="67" xfId="3" applyNumberFormat="1" applyFont="1" applyFill="1" applyBorder="1"/>
    <xf numFmtId="164" fontId="1" fillId="22" borderId="4" xfId="3" applyNumberFormat="1" applyFill="1" applyBorder="1"/>
    <xf numFmtId="1" fontId="12" fillId="23" borderId="4" xfId="62" applyNumberFormat="1" applyFont="1" applyFill="1" applyBorder="1"/>
    <xf numFmtId="164" fontId="12" fillId="23" borderId="4" xfId="3" applyNumberFormat="1" applyFont="1" applyFill="1" applyBorder="1"/>
    <xf numFmtId="1" fontId="12" fillId="23" borderId="4" xfId="64" applyNumberFormat="1" applyFont="1" applyFill="1" applyBorder="1"/>
    <xf numFmtId="1" fontId="0" fillId="22" borderId="25" xfId="0" applyNumberFormat="1" applyFill="1" applyBorder="1" applyAlignment="1">
      <alignment horizontal="center"/>
    </xf>
    <xf numFmtId="0" fontId="12" fillId="23" borderId="4" xfId="65" applyFont="1" applyFill="1" applyBorder="1"/>
    <xf numFmtId="0" fontId="12" fillId="23" borderId="3" xfId="65" applyFont="1" applyFill="1" applyBorder="1"/>
    <xf numFmtId="1" fontId="0" fillId="22" borderId="27" xfId="0" applyNumberFormat="1" applyFill="1" applyBorder="1" applyAlignment="1">
      <alignment horizontal="center"/>
    </xf>
    <xf numFmtId="167" fontId="0" fillId="0" borderId="6" xfId="0" applyBorder="1" applyAlignment="1">
      <alignment horizontal="left"/>
    </xf>
    <xf numFmtId="167" fontId="0" fillId="0" borderId="7" xfId="0" applyBorder="1" applyAlignment="1">
      <alignment horizontal="left"/>
    </xf>
    <xf numFmtId="167" fontId="0" fillId="0" borderId="8" xfId="0" applyBorder="1" applyAlignment="1">
      <alignment horizontal="left"/>
    </xf>
    <xf numFmtId="167" fontId="0" fillId="22" borderId="3" xfId="0" applyFill="1" applyBorder="1" applyAlignment="1">
      <alignment horizontal="left"/>
    </xf>
    <xf numFmtId="1" fontId="12" fillId="23" borderId="3" xfId="62" applyNumberFormat="1" applyFont="1" applyFill="1" applyBorder="1"/>
    <xf numFmtId="166" fontId="12" fillId="22" borderId="3" xfId="3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166" fontId="0" fillId="0" borderId="12" xfId="3" applyNumberFormat="1" applyFont="1" applyBorder="1" applyAlignment="1">
      <alignment horizontal="right"/>
    </xf>
    <xf numFmtId="166" fontId="0" fillId="0" borderId="13" xfId="3" applyNumberFormat="1" applyFont="1" applyBorder="1" applyAlignment="1">
      <alignment horizontal="right"/>
    </xf>
    <xf numFmtId="164" fontId="12" fillId="23" borderId="3" xfId="3" applyNumberFormat="1" applyFont="1" applyFill="1" applyBorder="1"/>
    <xf numFmtId="42" fontId="12" fillId="22" borderId="3" xfId="3" applyNumberFormat="1" applyFont="1" applyFill="1" applyBorder="1"/>
    <xf numFmtId="164" fontId="0" fillId="22" borderId="3" xfId="0" applyNumberFormat="1" applyFill="1" applyBorder="1"/>
    <xf numFmtId="164" fontId="0" fillId="0" borderId="4" xfId="0" applyNumberFormat="1" applyBorder="1"/>
    <xf numFmtId="42" fontId="0" fillId="0" borderId="12" xfId="0" applyNumberFormat="1" applyBorder="1"/>
    <xf numFmtId="164" fontId="0" fillId="0" borderId="13" xfId="0" applyNumberFormat="1" applyBorder="1"/>
    <xf numFmtId="42" fontId="0" fillId="0" borderId="10" xfId="0" applyNumberFormat="1" applyBorder="1"/>
    <xf numFmtId="164" fontId="0" fillId="0" borderId="11" xfId="0" applyNumberFormat="1" applyBorder="1"/>
    <xf numFmtId="1" fontId="12" fillId="23" borderId="3" xfId="64" applyNumberFormat="1" applyFont="1" applyFill="1" applyBorder="1"/>
    <xf numFmtId="3" fontId="0" fillId="0" borderId="4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42" fontId="1" fillId="22" borderId="3" xfId="35" applyNumberFormat="1" applyFill="1" applyBorder="1"/>
    <xf numFmtId="164" fontId="1" fillId="22" borderId="3" xfId="3" applyNumberFormat="1" applyFill="1" applyBorder="1"/>
    <xf numFmtId="164" fontId="12" fillId="22" borderId="3" xfId="3" applyNumberFormat="1" applyFont="1" applyFill="1" applyBorder="1" applyAlignment="1">
      <alignment horizontal="right"/>
    </xf>
    <xf numFmtId="42" fontId="12" fillId="22" borderId="3" xfId="2" applyNumberFormat="1" applyFont="1" applyFill="1" applyBorder="1" applyAlignment="1">
      <alignment horizontal="right"/>
    </xf>
    <xf numFmtId="42" fontId="1" fillId="0" borderId="4" xfId="3" applyNumberFormat="1" applyBorder="1"/>
    <xf numFmtId="167" fontId="0" fillId="21" borderId="6" xfId="0" applyFill="1" applyBorder="1" applyAlignment="1">
      <alignment horizontal="left"/>
    </xf>
    <xf numFmtId="164" fontId="12" fillId="21" borderId="65" xfId="3" applyNumberFormat="1" applyFont="1" applyFill="1" applyBorder="1"/>
    <xf numFmtId="164" fontId="12" fillId="21" borderId="67" xfId="3" applyNumberFormat="1" applyFont="1" applyFill="1" applyBorder="1"/>
    <xf numFmtId="164" fontId="12" fillId="21" borderId="12" xfId="3" applyNumberFormat="1" applyFont="1" applyFill="1" applyBorder="1"/>
    <xf numFmtId="164" fontId="0" fillId="21" borderId="12" xfId="0" applyNumberFormat="1" applyFill="1" applyBorder="1"/>
    <xf numFmtId="44" fontId="1" fillId="0" borderId="17" xfId="3" applyBorder="1" applyAlignment="1">
      <alignment horizontal="center"/>
    </xf>
    <xf numFmtId="164" fontId="0" fillId="0" borderId="66" xfId="3" applyNumberFormat="1" applyFont="1" applyBorder="1"/>
    <xf numFmtId="164" fontId="0" fillId="0" borderId="65" xfId="3" applyNumberFormat="1" applyFont="1" applyBorder="1"/>
    <xf numFmtId="164" fontId="0" fillId="0" borderId="67" xfId="3" applyNumberFormat="1" applyFont="1" applyBorder="1"/>
    <xf numFmtId="42" fontId="0" fillId="0" borderId="25" xfId="0" applyNumberFormat="1" applyBorder="1"/>
    <xf numFmtId="1" fontId="0" fillId="0" borderId="11" xfId="0" applyNumberFormat="1" applyBorder="1" applyAlignment="1">
      <alignment horizontal="right"/>
    </xf>
    <xf numFmtId="42" fontId="0" fillId="0" borderId="34" xfId="0" applyNumberFormat="1" applyBorder="1"/>
    <xf numFmtId="42" fontId="1" fillId="0" borderId="2" xfId="3" applyNumberFormat="1" applyBorder="1"/>
    <xf numFmtId="42" fontId="0" fillId="0" borderId="2" xfId="0" applyNumberFormat="1" applyBorder="1"/>
    <xf numFmtId="42" fontId="0" fillId="21" borderId="4" xfId="0" applyNumberFormat="1" applyFill="1" applyBorder="1"/>
    <xf numFmtId="164" fontId="0" fillId="0" borderId="0" xfId="3" applyNumberFormat="1" applyFont="1"/>
    <xf numFmtId="1" fontId="0" fillId="0" borderId="65" xfId="0" applyNumberFormat="1" applyBorder="1"/>
    <xf numFmtId="1" fontId="0" fillId="0" borderId="66" xfId="0" applyNumberFormat="1" applyBorder="1"/>
    <xf numFmtId="1" fontId="0" fillId="0" borderId="56" xfId="0" applyNumberFormat="1" applyBorder="1"/>
    <xf numFmtId="0" fontId="0" fillId="0" borderId="65" xfId="0" applyNumberFormat="1" applyBorder="1"/>
    <xf numFmtId="0" fontId="0" fillId="0" borderId="66" xfId="0" applyNumberFormat="1" applyBorder="1"/>
    <xf numFmtId="0" fontId="0" fillId="0" borderId="56" xfId="0" applyNumberFormat="1" applyBorder="1"/>
    <xf numFmtId="0" fontId="0" fillId="0" borderId="0" xfId="0" applyNumberFormat="1"/>
    <xf numFmtId="42" fontId="0" fillId="0" borderId="3" xfId="0" applyNumberFormat="1" applyBorder="1"/>
    <xf numFmtId="164" fontId="0" fillId="0" borderId="56" xfId="3" applyNumberFormat="1" applyFont="1" applyBorder="1"/>
    <xf numFmtId="164" fontId="0" fillId="0" borderId="4" xfId="3" applyNumberFormat="1" applyFont="1" applyBorder="1" applyAlignment="1">
      <alignment horizontal="left"/>
    </xf>
    <xf numFmtId="164" fontId="12" fillId="21" borderId="63" xfId="3" applyNumberFormat="1" applyFont="1" applyFill="1" applyBorder="1"/>
    <xf numFmtId="167" fontId="0" fillId="0" borderId="14" xfId="0" applyBorder="1" applyAlignment="1">
      <alignment horizontal="left"/>
    </xf>
    <xf numFmtId="167" fontId="1" fillId="0" borderId="7" xfId="0" applyFont="1" applyBorder="1" applyAlignment="1">
      <alignment horizontal="left"/>
    </xf>
    <xf numFmtId="1" fontId="0" fillId="21" borderId="27" xfId="0" applyNumberFormat="1" applyFill="1" applyBorder="1" applyAlignment="1">
      <alignment horizontal="center"/>
    </xf>
    <xf numFmtId="42" fontId="0" fillId="24" borderId="4" xfId="0" applyNumberFormat="1" applyFill="1" applyBorder="1"/>
    <xf numFmtId="42" fontId="1" fillId="0" borderId="3" xfId="3" applyNumberFormat="1" applyBorder="1"/>
    <xf numFmtId="1" fontId="0" fillId="24" borderId="10" xfId="0" applyNumberFormat="1" applyFill="1" applyBorder="1"/>
    <xf numFmtId="1" fontId="0" fillId="24" borderId="11" xfId="0" applyNumberFormat="1" applyFill="1" applyBorder="1"/>
    <xf numFmtId="44" fontId="12" fillId="24" borderId="10" xfId="3" applyFont="1" applyFill="1" applyBorder="1"/>
    <xf numFmtId="44" fontId="0" fillId="24" borderId="10" xfId="0" applyNumberFormat="1" applyFill="1" applyBorder="1"/>
    <xf numFmtId="44" fontId="0" fillId="24" borderId="11" xfId="0" applyNumberFormat="1" applyFill="1" applyBorder="1"/>
    <xf numFmtId="167" fontId="1" fillId="0" borderId="20" xfId="0" applyFont="1" applyBorder="1" applyAlignment="1">
      <alignment wrapText="1"/>
    </xf>
    <xf numFmtId="167" fontId="5" fillId="0" borderId="21" xfId="0" applyFont="1" applyBorder="1" applyAlignment="1">
      <alignment wrapText="1"/>
    </xf>
    <xf numFmtId="17" fontId="1" fillId="0" borderId="6" xfId="0" applyNumberFormat="1" applyFont="1" applyBorder="1" applyAlignment="1">
      <alignment horizontal="left"/>
    </xf>
    <xf numFmtId="17" fontId="1" fillId="0" borderId="7" xfId="0" applyNumberFormat="1" applyFont="1" applyBorder="1" applyAlignment="1">
      <alignment horizontal="left"/>
    </xf>
    <xf numFmtId="17" fontId="1" fillId="0" borderId="8" xfId="0" applyNumberFormat="1" applyFont="1" applyBorder="1" applyAlignment="1">
      <alignment horizontal="left"/>
    </xf>
    <xf numFmtId="17" fontId="1" fillId="4" borderId="6" xfId="0" applyNumberFormat="1" applyFont="1" applyFill="1" applyBorder="1" applyAlignment="1">
      <alignment horizontal="left"/>
    </xf>
    <xf numFmtId="17" fontId="1" fillId="4" borderId="7" xfId="0" applyNumberFormat="1" applyFont="1" applyFill="1" applyBorder="1" applyAlignment="1">
      <alignment horizontal="left"/>
    </xf>
    <xf numFmtId="17" fontId="1" fillId="4" borderId="8" xfId="0" applyNumberFormat="1" applyFont="1" applyFill="1" applyBorder="1" applyAlignment="1">
      <alignment horizontal="left"/>
    </xf>
    <xf numFmtId="17" fontId="1" fillId="0" borderId="14" xfId="0" applyNumberFormat="1" applyFont="1" applyBorder="1" applyAlignment="1">
      <alignment horizontal="left"/>
    </xf>
    <xf numFmtId="17" fontId="1" fillId="4" borderId="14" xfId="0" applyNumberFormat="1" applyFont="1" applyFill="1" applyBorder="1" applyAlignment="1">
      <alignment horizontal="left"/>
    </xf>
    <xf numFmtId="167" fontId="1" fillId="4" borderId="6" xfId="0" applyFont="1" applyFill="1" applyBorder="1" applyAlignment="1">
      <alignment horizontal="left"/>
    </xf>
    <xf numFmtId="167" fontId="1" fillId="4" borderId="7" xfId="0" applyFont="1" applyFill="1" applyBorder="1" applyAlignment="1">
      <alignment horizontal="left"/>
    </xf>
    <xf numFmtId="167" fontId="1" fillId="4" borderId="8" xfId="0" applyFont="1" applyFill="1" applyBorder="1" applyAlignment="1">
      <alignment horizontal="left"/>
    </xf>
    <xf numFmtId="167" fontId="1" fillId="16" borderId="6" xfId="0" applyFont="1" applyFill="1" applyBorder="1" applyAlignment="1">
      <alignment horizontal="left"/>
    </xf>
    <xf numFmtId="167" fontId="1" fillId="16" borderId="7" xfId="0" applyFont="1" applyFill="1" applyBorder="1" applyAlignment="1">
      <alignment horizontal="left"/>
    </xf>
    <xf numFmtId="167" fontId="1" fillId="16" borderId="8" xfId="0" applyFont="1" applyFill="1" applyBorder="1" applyAlignment="1">
      <alignment horizontal="left"/>
    </xf>
    <xf numFmtId="167" fontId="1" fillId="21" borderId="4" xfId="0" applyFont="1" applyFill="1" applyBorder="1" applyAlignment="1">
      <alignment horizontal="left"/>
    </xf>
    <xf numFmtId="167" fontId="1" fillId="22" borderId="6" xfId="0" applyFont="1" applyFill="1" applyBorder="1" applyAlignment="1">
      <alignment horizontal="left"/>
    </xf>
    <xf numFmtId="167" fontId="1" fillId="22" borderId="7" xfId="0" applyFont="1" applyFill="1" applyBorder="1" applyAlignment="1">
      <alignment horizontal="left"/>
    </xf>
    <xf numFmtId="167" fontId="1" fillId="22" borderId="14" xfId="0" applyFont="1" applyFill="1" applyBorder="1" applyAlignment="1">
      <alignment horizontal="left"/>
    </xf>
    <xf numFmtId="167" fontId="1" fillId="0" borderId="6" xfId="0" applyFont="1" applyBorder="1" applyAlignment="1">
      <alignment horizontal="left"/>
    </xf>
    <xf numFmtId="167" fontId="1" fillId="0" borderId="8" xfId="0" applyFont="1" applyBorder="1" applyAlignment="1">
      <alignment horizontal="left"/>
    </xf>
    <xf numFmtId="167" fontId="0" fillId="24" borderId="4" xfId="0" applyFill="1" applyBorder="1" applyAlignment="1">
      <alignment horizontal="left"/>
    </xf>
    <xf numFmtId="167" fontId="1" fillId="24" borderId="4" xfId="0" applyFont="1" applyFill="1" applyBorder="1" applyAlignment="1">
      <alignment horizontal="left"/>
    </xf>
    <xf numFmtId="44" fontId="7" fillId="25" borderId="17" xfId="0" applyNumberFormat="1" applyFont="1" applyFill="1" applyBorder="1" applyAlignment="1">
      <alignment horizontal="center" wrapText="1"/>
    </xf>
    <xf numFmtId="44" fontId="7" fillId="26" borderId="17" xfId="0" applyNumberFormat="1" applyFont="1" applyFill="1" applyBorder="1" applyAlignment="1">
      <alignment horizontal="center" wrapText="1"/>
    </xf>
    <xf numFmtId="44" fontId="7" fillId="25" borderId="26" xfId="0" applyNumberFormat="1" applyFont="1" applyFill="1" applyBorder="1" applyAlignment="1">
      <alignment horizontal="center" wrapText="1"/>
    </xf>
    <xf numFmtId="44" fontId="7" fillId="22" borderId="26" xfId="0" applyNumberFormat="1" applyFont="1" applyFill="1" applyBorder="1" applyAlignment="1">
      <alignment horizontal="center" wrapText="1"/>
    </xf>
    <xf numFmtId="44" fontId="0" fillId="25" borderId="5" xfId="0" applyNumberFormat="1" applyFill="1" applyBorder="1"/>
    <xf numFmtId="167" fontId="0" fillId="27" borderId="6" xfId="0" applyFill="1" applyBorder="1" applyAlignment="1">
      <alignment horizontal="left"/>
    </xf>
    <xf numFmtId="167" fontId="0" fillId="27" borderId="7" xfId="0" applyFill="1" applyBorder="1" applyAlignment="1">
      <alignment horizontal="left"/>
    </xf>
    <xf numFmtId="5" fontId="12" fillId="27" borderId="4" xfId="3" applyNumberFormat="1" applyFont="1" applyFill="1" applyBorder="1" applyAlignment="1">
      <alignment horizontal="right"/>
    </xf>
    <xf numFmtId="167" fontId="1" fillId="27" borderId="7" xfId="0" applyFont="1" applyFill="1" applyBorder="1" applyAlignment="1">
      <alignment horizontal="left"/>
    </xf>
    <xf numFmtId="167" fontId="0" fillId="27" borderId="8" xfId="0" applyFill="1" applyBorder="1" applyAlignment="1">
      <alignment horizontal="left"/>
    </xf>
    <xf numFmtId="166" fontId="0" fillId="0" borderId="3" xfId="0" applyNumberFormat="1" applyBorder="1" applyAlignment="1">
      <alignment horizontal="right"/>
    </xf>
    <xf numFmtId="167" fontId="0" fillId="27" borderId="4" xfId="0" applyFill="1" applyBorder="1" applyAlignment="1">
      <alignment horizontal="left"/>
    </xf>
    <xf numFmtId="164" fontId="12" fillId="27" borderId="4" xfId="3" applyNumberFormat="1" applyFont="1" applyFill="1" applyBorder="1"/>
    <xf numFmtId="167" fontId="1" fillId="27" borderId="4" xfId="0" applyFont="1" applyFill="1" applyBorder="1" applyAlignment="1">
      <alignment horizontal="left"/>
    </xf>
    <xf numFmtId="1" fontId="0" fillId="27" borderId="4" xfId="0" applyNumberFormat="1" applyFill="1" applyBorder="1"/>
    <xf numFmtId="1" fontId="0" fillId="27" borderId="12" xfId="0" applyNumberFormat="1" applyFill="1" applyBorder="1"/>
    <xf numFmtId="42" fontId="0" fillId="27" borderId="13" xfId="0" applyNumberFormat="1" applyFill="1" applyBorder="1" applyAlignment="1">
      <alignment horizontal="center"/>
    </xf>
    <xf numFmtId="42" fontId="0" fillId="27" borderId="5" xfId="0" applyNumberFormat="1" applyFill="1" applyBorder="1" applyAlignment="1">
      <alignment horizontal="center"/>
    </xf>
    <xf numFmtId="164" fontId="12" fillId="27" borderId="12" xfId="3" applyNumberFormat="1" applyFont="1" applyFill="1" applyBorder="1"/>
    <xf numFmtId="0" fontId="0" fillId="27" borderId="4" xfId="0" applyNumberFormat="1" applyFill="1" applyBorder="1"/>
    <xf numFmtId="0" fontId="0" fillId="27" borderId="12" xfId="0" applyNumberFormat="1" applyFill="1" applyBorder="1"/>
    <xf numFmtId="1" fontId="0" fillId="27" borderId="13" xfId="0" applyNumberFormat="1" applyFill="1" applyBorder="1" applyAlignment="1">
      <alignment horizontal="center"/>
    </xf>
    <xf numFmtId="1" fontId="0" fillId="27" borderId="5" xfId="0" applyNumberFormat="1" applyFill="1" applyBorder="1" applyAlignment="1">
      <alignment horizontal="center"/>
    </xf>
    <xf numFmtId="1" fontId="0" fillId="27" borderId="11" xfId="0" applyNumberFormat="1" applyFill="1" applyBorder="1" applyAlignment="1">
      <alignment horizontal="center"/>
    </xf>
    <xf numFmtId="167" fontId="0" fillId="27" borderId="16" xfId="0" applyFill="1" applyBorder="1" applyAlignment="1">
      <alignment horizontal="left"/>
    </xf>
    <xf numFmtId="42" fontId="0" fillId="27" borderId="3" xfId="0" applyNumberFormat="1" applyFill="1" applyBorder="1"/>
    <xf numFmtId="42" fontId="0" fillId="27" borderId="66" xfId="0" applyNumberFormat="1" applyFill="1" applyBorder="1"/>
    <xf numFmtId="42" fontId="0" fillId="27" borderId="65" xfId="0" applyNumberFormat="1" applyFill="1" applyBorder="1"/>
    <xf numFmtId="42" fontId="0" fillId="27" borderId="17" xfId="0" applyNumberFormat="1" applyFill="1" applyBorder="1"/>
    <xf numFmtId="42" fontId="0" fillId="27" borderId="4" xfId="0" applyNumberFormat="1" applyFill="1" applyBorder="1"/>
    <xf numFmtId="42" fontId="1" fillId="27" borderId="4" xfId="3" applyNumberFormat="1" applyFill="1" applyBorder="1"/>
    <xf numFmtId="167" fontId="12" fillId="27" borderId="4" xfId="3" applyNumberFormat="1" applyFont="1" applyFill="1" applyBorder="1" applyAlignment="1">
      <alignment horizontal="left"/>
    </xf>
    <xf numFmtId="164" fontId="12" fillId="27" borderId="66" xfId="3" applyNumberFormat="1" applyFont="1" applyFill="1" applyBorder="1"/>
    <xf numFmtId="164" fontId="12" fillId="27" borderId="65" xfId="3" applyNumberFormat="1" applyFont="1" applyFill="1" applyBorder="1"/>
    <xf numFmtId="164" fontId="12" fillId="27" borderId="67" xfId="3" applyNumberFormat="1" applyFont="1" applyFill="1" applyBorder="1"/>
    <xf numFmtId="164" fontId="1" fillId="27" borderId="4" xfId="3" applyNumberFormat="1" applyFill="1" applyBorder="1"/>
    <xf numFmtId="44" fontId="0" fillId="27" borderId="12" xfId="0" applyNumberFormat="1" applyFill="1" applyBorder="1"/>
    <xf numFmtId="44" fontId="0" fillId="27" borderId="13" xfId="0" applyNumberFormat="1" applyFill="1" applyBorder="1"/>
    <xf numFmtId="44" fontId="0" fillId="27" borderId="4" xfId="0" applyNumberFormat="1" applyFill="1" applyBorder="1"/>
    <xf numFmtId="44" fontId="0" fillId="27" borderId="5" xfId="0" applyNumberFormat="1" applyFill="1" applyBorder="1"/>
    <xf numFmtId="44" fontId="0" fillId="27" borderId="10" xfId="0" applyNumberFormat="1" applyFill="1" applyBorder="1"/>
    <xf numFmtId="44" fontId="0" fillId="27" borderId="11" xfId="0" applyNumberFormat="1" applyFill="1" applyBorder="1"/>
    <xf numFmtId="44" fontId="0" fillId="24" borderId="10" xfId="0" applyNumberFormat="1" applyFill="1" applyBorder="1" applyAlignment="1">
      <alignment horizontal="right"/>
    </xf>
    <xf numFmtId="167" fontId="1" fillId="27" borderId="6" xfId="0" applyFont="1" applyFill="1" applyBorder="1" applyAlignment="1">
      <alignment horizontal="left"/>
    </xf>
    <xf numFmtId="167" fontId="1" fillId="27" borderId="8" xfId="0" applyFont="1" applyFill="1" applyBorder="1" applyAlignment="1">
      <alignment horizontal="left"/>
    </xf>
    <xf numFmtId="1" fontId="0" fillId="27" borderId="13" xfId="0" applyNumberFormat="1" applyFill="1" applyBorder="1"/>
    <xf numFmtId="1" fontId="0" fillId="27" borderId="5" xfId="0" applyNumberFormat="1" applyFill="1" applyBorder="1"/>
    <xf numFmtId="1" fontId="0" fillId="27" borderId="10" xfId="0" applyNumberFormat="1" applyFill="1" applyBorder="1"/>
    <xf numFmtId="1" fontId="0" fillId="27" borderId="11" xfId="0" applyNumberFormat="1" applyFill="1" applyBorder="1"/>
    <xf numFmtId="44" fontId="12" fillId="27" borderId="12" xfId="3" applyFont="1" applyFill="1" applyBorder="1"/>
    <xf numFmtId="44" fontId="12" fillId="27" borderId="4" xfId="3" applyFont="1" applyFill="1" applyBorder="1"/>
    <xf numFmtId="44" fontId="12" fillId="27" borderId="10" xfId="3" applyFont="1" applyFill="1" applyBorder="1"/>
    <xf numFmtId="164" fontId="12" fillId="24" borderId="10" xfId="3" applyNumberFormat="1" applyFont="1" applyFill="1" applyBorder="1"/>
    <xf numFmtId="42" fontId="0" fillId="24" borderId="11" xfId="0" applyNumberFormat="1" applyFill="1" applyBorder="1" applyAlignment="1">
      <alignment horizontal="center"/>
    </xf>
    <xf numFmtId="42" fontId="0" fillId="24" borderId="59" xfId="0" applyNumberFormat="1" applyFill="1" applyBorder="1"/>
    <xf numFmtId="42" fontId="0" fillId="24" borderId="12" xfId="0" applyNumberFormat="1" applyFill="1" applyBorder="1"/>
    <xf numFmtId="42" fontId="0" fillId="24" borderId="11" xfId="0" applyNumberFormat="1" applyFill="1" applyBorder="1"/>
    <xf numFmtId="42" fontId="0" fillId="24" borderId="10" xfId="0" applyNumberFormat="1" applyFill="1" applyBorder="1"/>
    <xf numFmtId="42" fontId="0" fillId="27" borderId="23" xfId="0" applyNumberFormat="1" applyFill="1" applyBorder="1"/>
    <xf numFmtId="42" fontId="0" fillId="27" borderId="12" xfId="0" applyNumberFormat="1" applyFill="1" applyBorder="1"/>
    <xf numFmtId="42" fontId="0" fillId="27" borderId="18" xfId="0" applyNumberFormat="1" applyFill="1" applyBorder="1"/>
    <xf numFmtId="42" fontId="0" fillId="27" borderId="25" xfId="0" applyNumberFormat="1" applyFill="1" applyBorder="1"/>
    <xf numFmtId="42" fontId="0" fillId="27" borderId="36" xfId="0" applyNumberFormat="1" applyFill="1" applyBorder="1"/>
    <xf numFmtId="42" fontId="0" fillId="27" borderId="10" xfId="0" applyNumberFormat="1" applyFill="1" applyBorder="1"/>
    <xf numFmtId="42" fontId="0" fillId="27" borderId="11" xfId="0" applyNumberFormat="1" applyFill="1" applyBorder="1"/>
    <xf numFmtId="5" fontId="12" fillId="24" borderId="4" xfId="3" applyNumberFormat="1" applyFont="1" applyFill="1" applyBorder="1" applyAlignment="1">
      <alignment horizontal="right"/>
    </xf>
    <xf numFmtId="1" fontId="0" fillId="24" borderId="11" xfId="0" applyNumberFormat="1" applyFill="1" applyBorder="1" applyAlignment="1">
      <alignment horizontal="center"/>
    </xf>
    <xf numFmtId="1" fontId="0" fillId="24" borderId="59" xfId="0" applyNumberFormat="1" applyFill="1" applyBorder="1"/>
    <xf numFmtId="1" fontId="0" fillId="27" borderId="23" xfId="0" applyNumberFormat="1" applyFill="1" applyBorder="1"/>
    <xf numFmtId="1" fontId="0" fillId="27" borderId="25" xfId="0" applyNumberFormat="1" applyFill="1" applyBorder="1"/>
    <xf numFmtId="1" fontId="0" fillId="27" borderId="59" xfId="0" applyNumberFormat="1" applyFill="1" applyBorder="1"/>
    <xf numFmtId="1" fontId="0" fillId="27" borderId="11" xfId="0" applyNumberFormat="1" applyFill="1" applyBorder="1" applyAlignment="1">
      <alignment horizontal="right"/>
    </xf>
    <xf numFmtId="168" fontId="0" fillId="24" borderId="10" xfId="0" applyNumberFormat="1" applyFill="1" applyBorder="1" applyAlignment="1">
      <alignment horizontal="right"/>
    </xf>
    <xf numFmtId="168" fontId="0" fillId="24" borderId="13" xfId="0" applyNumberFormat="1" applyFill="1" applyBorder="1" applyAlignment="1">
      <alignment horizontal="right"/>
    </xf>
    <xf numFmtId="168" fontId="0" fillId="24" borderId="5" xfId="0" applyNumberFormat="1" applyFill="1" applyBorder="1" applyAlignment="1">
      <alignment horizontal="right"/>
    </xf>
    <xf numFmtId="164" fontId="0" fillId="24" borderId="4" xfId="3" applyNumberFormat="1" applyFont="1" applyFill="1" applyBorder="1" applyAlignment="1">
      <alignment horizontal="right"/>
    </xf>
    <xf numFmtId="164" fontId="12" fillId="24" borderId="4" xfId="3" applyNumberFormat="1" applyFont="1" applyFill="1" applyBorder="1" applyAlignment="1">
      <alignment horizontal="right"/>
    </xf>
    <xf numFmtId="164" fontId="0" fillId="24" borderId="4" xfId="3" applyNumberFormat="1" applyFont="1" applyFill="1" applyBorder="1"/>
    <xf numFmtId="10" fontId="12" fillId="24" borderId="17" xfId="75" applyNumberFormat="1" applyFont="1" applyFill="1" applyBorder="1" applyAlignment="1">
      <alignment horizontal="right"/>
    </xf>
    <xf numFmtId="10" fontId="12" fillId="24" borderId="4" xfId="75" applyNumberFormat="1" applyFont="1" applyFill="1" applyBorder="1" applyAlignment="1">
      <alignment horizontal="right"/>
    </xf>
    <xf numFmtId="164" fontId="12" fillId="27" borderId="3" xfId="3" applyNumberFormat="1" applyFont="1" applyFill="1" applyBorder="1"/>
    <xf numFmtId="42" fontId="0" fillId="27" borderId="36" xfId="0" applyNumberFormat="1" applyFill="1" applyBorder="1" applyAlignment="1">
      <alignment horizontal="center"/>
    </xf>
    <xf numFmtId="42" fontId="0" fillId="27" borderId="27" xfId="0" applyNumberFormat="1" applyFill="1" applyBorder="1"/>
    <xf numFmtId="0" fontId="0" fillId="27" borderId="3" xfId="0" applyNumberFormat="1" applyFill="1" applyBorder="1"/>
    <xf numFmtId="1" fontId="0" fillId="27" borderId="3" xfId="0" applyNumberFormat="1" applyFill="1" applyBorder="1"/>
    <xf numFmtId="42" fontId="0" fillId="24" borderId="36" xfId="0" applyNumberFormat="1" applyFill="1" applyBorder="1" applyAlignment="1">
      <alignment horizontal="center"/>
    </xf>
    <xf numFmtId="42" fontId="0" fillId="24" borderId="27" xfId="0" applyNumberFormat="1" applyFill="1" applyBorder="1"/>
    <xf numFmtId="167" fontId="0" fillId="27" borderId="14" xfId="0" applyFill="1" applyBorder="1" applyAlignment="1">
      <alignment horizontal="left"/>
    </xf>
    <xf numFmtId="164" fontId="0" fillId="24" borderId="67" xfId="3" applyNumberFormat="1" applyFont="1" applyFill="1" applyBorder="1"/>
    <xf numFmtId="164" fontId="0" fillId="24" borderId="3" xfId="3" applyNumberFormat="1" applyFont="1" applyFill="1" applyBorder="1"/>
    <xf numFmtId="166" fontId="12" fillId="24" borderId="3" xfId="3" applyNumberFormat="1" applyFont="1" applyFill="1" applyBorder="1" applyAlignment="1">
      <alignment horizontal="right"/>
    </xf>
    <xf numFmtId="44" fontId="1" fillId="24" borderId="11" xfId="0" applyNumberFormat="1" applyFont="1" applyFill="1" applyBorder="1" applyAlignment="1">
      <alignment horizontal="right"/>
    </xf>
    <xf numFmtId="9" fontId="0" fillId="24" borderId="13" xfId="0" applyNumberFormat="1" applyFill="1" applyBorder="1" applyAlignment="1">
      <alignment horizontal="right"/>
    </xf>
    <xf numFmtId="9" fontId="0" fillId="24" borderId="5" xfId="0" applyNumberFormat="1" applyFill="1" applyBorder="1" applyAlignment="1">
      <alignment horizontal="right"/>
    </xf>
    <xf numFmtId="164" fontId="13" fillId="24" borderId="74" xfId="3" applyNumberFormat="1" applyFont="1" applyFill="1" applyBorder="1"/>
    <xf numFmtId="164" fontId="13" fillId="24" borderId="73" xfId="3" applyNumberFormat="1" applyFont="1" applyFill="1" applyBorder="1"/>
    <xf numFmtId="1" fontId="0" fillId="24" borderId="4" xfId="0" applyNumberFormat="1" applyFill="1" applyBorder="1"/>
    <xf numFmtId="0" fontId="0" fillId="24" borderId="4" xfId="0" applyNumberFormat="1" applyFill="1" applyBorder="1"/>
    <xf numFmtId="164" fontId="13" fillId="24" borderId="3" xfId="3" applyNumberFormat="1" applyFont="1" applyFill="1" applyBorder="1"/>
    <xf numFmtId="164" fontId="13" fillId="24" borderId="75" xfId="3" applyNumberFormat="1" applyFont="1" applyFill="1" applyBorder="1"/>
    <xf numFmtId="164" fontId="0" fillId="24" borderId="3" xfId="3" applyNumberFormat="1" applyFont="1" applyFill="1" applyBorder="1" applyAlignment="1">
      <alignment horizontal="right"/>
    </xf>
    <xf numFmtId="164" fontId="0" fillId="24" borderId="66" xfId="3" applyNumberFormat="1" applyFont="1" applyFill="1" applyBorder="1"/>
    <xf numFmtId="164" fontId="0" fillId="24" borderId="65" xfId="3" applyNumberFormat="1" applyFont="1" applyFill="1" applyBorder="1"/>
    <xf numFmtId="42" fontId="12" fillId="24" borderId="10" xfId="3" applyNumberFormat="1" applyFont="1" applyFill="1" applyBorder="1"/>
    <xf numFmtId="42" fontId="0" fillId="24" borderId="4" xfId="0" applyNumberFormat="1" applyFill="1" applyBorder="1" applyAlignment="1">
      <alignment horizontal="right"/>
    </xf>
    <xf numFmtId="42" fontId="12" fillId="24" borderId="4" xfId="3" applyNumberFormat="1" applyFont="1" applyFill="1" applyBorder="1" applyAlignment="1">
      <alignment horizontal="right"/>
    </xf>
    <xf numFmtId="168" fontId="0" fillId="27" borderId="11" xfId="0" applyNumberFormat="1" applyFill="1" applyBorder="1" applyAlignment="1">
      <alignment horizontal="right"/>
    </xf>
    <xf numFmtId="42" fontId="12" fillId="27" borderId="4" xfId="3" applyNumberFormat="1" applyFont="1" applyFill="1" applyBorder="1"/>
    <xf numFmtId="164" fontId="0" fillId="27" borderId="4" xfId="0" applyNumberFormat="1" applyFill="1" applyBorder="1"/>
    <xf numFmtId="42" fontId="0" fillId="27" borderId="13" xfId="0" applyNumberFormat="1" applyFill="1" applyBorder="1"/>
    <xf numFmtId="42" fontId="0" fillId="27" borderId="5" xfId="0" applyNumberFormat="1" applyFill="1" applyBorder="1"/>
    <xf numFmtId="164" fontId="12" fillId="27" borderId="10" xfId="3" applyNumberFormat="1" applyFont="1" applyFill="1" applyBorder="1"/>
    <xf numFmtId="42" fontId="0" fillId="27" borderId="11" xfId="0" applyNumberFormat="1" applyFill="1" applyBorder="1" applyAlignment="1">
      <alignment horizontal="center"/>
    </xf>
    <xf numFmtId="42" fontId="0" fillId="27" borderId="59" xfId="0" applyNumberFormat="1" applyFill="1" applyBorder="1"/>
    <xf numFmtId="167" fontId="0" fillId="24" borderId="3" xfId="0" applyFill="1" applyBorder="1" applyAlignment="1">
      <alignment horizontal="left"/>
    </xf>
    <xf numFmtId="42" fontId="0" fillId="24" borderId="3" xfId="0" applyNumberFormat="1" applyFill="1" applyBorder="1"/>
    <xf numFmtId="164" fontId="12" fillId="24" borderId="3" xfId="3" applyNumberFormat="1" applyFont="1" applyFill="1" applyBorder="1" applyAlignment="1">
      <alignment horizontal="right"/>
    </xf>
    <xf numFmtId="9" fontId="0" fillId="24" borderId="36" xfId="0" applyNumberFormat="1" applyFill="1" applyBorder="1" applyAlignment="1">
      <alignment horizontal="right"/>
    </xf>
    <xf numFmtId="164" fontId="0" fillId="27" borderId="4" xfId="3" applyNumberFormat="1" applyFont="1" applyFill="1" applyBorder="1"/>
    <xf numFmtId="42" fontId="0" fillId="24" borderId="3" xfId="0" applyNumberFormat="1" applyFill="1" applyBorder="1" applyAlignment="1">
      <alignment horizontal="right"/>
    </xf>
    <xf numFmtId="42" fontId="12" fillId="24" borderId="3" xfId="3" applyNumberFormat="1" applyFont="1" applyFill="1" applyBorder="1" applyAlignment="1">
      <alignment horizontal="right"/>
    </xf>
    <xf numFmtId="10" fontId="12" fillId="24" borderId="3" xfId="75" applyNumberFormat="1" applyFont="1" applyFill="1" applyBorder="1" applyAlignment="1">
      <alignment horizontal="right"/>
    </xf>
    <xf numFmtId="164" fontId="0" fillId="27" borderId="12" xfId="0" applyNumberFormat="1" applyFill="1" applyBorder="1"/>
    <xf numFmtId="167" fontId="0" fillId="24" borderId="6" xfId="0" applyFill="1" applyBorder="1" applyAlignment="1">
      <alignment horizontal="left"/>
    </xf>
    <xf numFmtId="167" fontId="0" fillId="24" borderId="7" xfId="0" applyFill="1" applyBorder="1" applyAlignment="1">
      <alignment horizontal="left"/>
    </xf>
    <xf numFmtId="167" fontId="1" fillId="24" borderId="7" xfId="0" applyFont="1" applyFill="1" applyBorder="1" applyAlignment="1">
      <alignment horizontal="left"/>
    </xf>
    <xf numFmtId="167" fontId="0" fillId="24" borderId="8" xfId="0" applyFill="1" applyBorder="1" applyAlignment="1">
      <alignment horizontal="left"/>
    </xf>
    <xf numFmtId="42" fontId="0" fillId="24" borderId="13" xfId="0" applyNumberFormat="1" applyFill="1" applyBorder="1" applyAlignment="1">
      <alignment horizontal="center"/>
    </xf>
    <xf numFmtId="42" fontId="0" fillId="24" borderId="23" xfId="0" applyNumberFormat="1" applyFill="1" applyBorder="1"/>
    <xf numFmtId="42" fontId="0" fillId="24" borderId="18" xfId="0" applyNumberFormat="1" applyFill="1" applyBorder="1"/>
    <xf numFmtId="42" fontId="0" fillId="24" borderId="5" xfId="0" applyNumberFormat="1" applyFill="1" applyBorder="1" applyAlignment="1">
      <alignment horizontal="center"/>
    </xf>
    <xf numFmtId="42" fontId="0" fillId="24" borderId="25" xfId="0" applyNumberFormat="1" applyFill="1" applyBorder="1"/>
    <xf numFmtId="42" fontId="0" fillId="24" borderId="36" xfId="0" applyNumberFormat="1" applyFill="1" applyBorder="1"/>
    <xf numFmtId="164" fontId="0" fillId="24" borderId="12" xfId="3" applyNumberFormat="1" applyFont="1" applyFill="1" applyBorder="1"/>
    <xf numFmtId="1" fontId="0" fillId="24" borderId="13" xfId="0" applyNumberFormat="1" applyFill="1" applyBorder="1" applyAlignment="1">
      <alignment horizontal="center"/>
    </xf>
    <xf numFmtId="1" fontId="0" fillId="24" borderId="5" xfId="0" applyNumberFormat="1" applyFill="1" applyBorder="1" applyAlignment="1">
      <alignment horizontal="center"/>
    </xf>
    <xf numFmtId="9" fontId="12" fillId="24" borderId="4" xfId="75" applyFont="1" applyFill="1" applyBorder="1" applyAlignment="1">
      <alignment horizontal="right"/>
    </xf>
    <xf numFmtId="164" fontId="6" fillId="0" borderId="17" xfId="3" applyNumberFormat="1" applyFont="1" applyBorder="1" applyAlignment="1">
      <alignment horizontal="center"/>
    </xf>
    <xf numFmtId="164" fontId="6" fillId="0" borderId="21" xfId="3" applyNumberFormat="1" applyFont="1" applyBorder="1" applyAlignment="1">
      <alignment horizontal="center"/>
    </xf>
    <xf numFmtId="164" fontId="6" fillId="0" borderId="1" xfId="3" applyNumberFormat="1" applyFont="1" applyBorder="1" applyAlignment="1">
      <alignment horizontal="center"/>
    </xf>
    <xf numFmtId="164" fontId="6" fillId="0" borderId="2" xfId="3" applyNumberFormat="1" applyFont="1" applyBorder="1"/>
    <xf numFmtId="164" fontId="6" fillId="4" borderId="25" xfId="3" applyNumberFormat="1" applyFont="1" applyFill="1" applyBorder="1"/>
    <xf numFmtId="164" fontId="6" fillId="4" borderId="27" xfId="3" applyNumberFormat="1" applyFont="1" applyFill="1" applyBorder="1"/>
    <xf numFmtId="164" fontId="6" fillId="0" borderId="34" xfId="3" applyNumberFormat="1" applyFont="1" applyBorder="1"/>
    <xf numFmtId="164" fontId="6" fillId="0" borderId="26" xfId="3" applyNumberFormat="1" applyFont="1" applyBorder="1" applyAlignment="1">
      <alignment horizontal="right"/>
    </xf>
    <xf numFmtId="164" fontId="6" fillId="0" borderId="25" xfId="3" applyNumberFormat="1" applyFont="1" applyBorder="1" applyAlignment="1">
      <alignment horizontal="right"/>
    </xf>
    <xf numFmtId="164" fontId="6" fillId="0" borderId="24" xfId="3" applyNumberFormat="1" applyFont="1" applyBorder="1" applyAlignment="1">
      <alignment horizontal="center"/>
    </xf>
    <xf numFmtId="164" fontId="6" fillId="0" borderId="25" xfId="3" applyNumberFormat="1" applyFont="1" applyBorder="1"/>
    <xf numFmtId="164" fontId="1" fillId="0" borderId="4" xfId="3" applyNumberFormat="1" applyBorder="1"/>
    <xf numFmtId="164" fontId="1" fillId="4" borderId="2" xfId="3" applyNumberFormat="1" applyFill="1" applyBorder="1"/>
    <xf numFmtId="164" fontId="1" fillId="4" borderId="39" xfId="3" applyNumberFormat="1" applyFill="1" applyBorder="1"/>
    <xf numFmtId="164" fontId="1" fillId="4" borderId="5" xfId="3" applyNumberFormat="1" applyFill="1" applyBorder="1"/>
    <xf numFmtId="164" fontId="1" fillId="4" borderId="11" xfId="3" applyNumberFormat="1" applyFill="1" applyBorder="1"/>
    <xf numFmtId="164" fontId="0" fillId="21" borderId="63" xfId="3" applyNumberFormat="1" applyFont="1" applyFill="1" applyBorder="1"/>
    <xf numFmtId="164" fontId="1" fillId="21" borderId="65" xfId="3" applyNumberFormat="1" applyFill="1" applyBorder="1"/>
    <xf numFmtId="164" fontId="1" fillId="21" borderId="63" xfId="3" applyNumberFormat="1" applyFill="1" applyBorder="1"/>
    <xf numFmtId="164" fontId="0" fillId="21" borderId="64" xfId="3" applyNumberFormat="1" applyFont="1" applyFill="1" applyBorder="1"/>
    <xf numFmtId="164" fontId="12" fillId="21" borderId="3" xfId="3" applyNumberFormat="1" applyFont="1" applyFill="1" applyBorder="1"/>
    <xf numFmtId="164" fontId="1" fillId="21" borderId="3" xfId="3" applyNumberFormat="1" applyFill="1" applyBorder="1"/>
    <xf numFmtId="164" fontId="0" fillId="27" borderId="12" xfId="3" applyNumberFormat="1" applyFont="1" applyFill="1" applyBorder="1"/>
    <xf numFmtId="164" fontId="1" fillId="0" borderId="0" xfId="3" applyNumberFormat="1"/>
    <xf numFmtId="164" fontId="1" fillId="0" borderId="3" xfId="3" applyNumberFormat="1" applyBorder="1"/>
    <xf numFmtId="164" fontId="1" fillId="4" borderId="3" xfId="3" applyNumberFormat="1" applyFill="1" applyBorder="1"/>
    <xf numFmtId="164" fontId="12" fillId="21" borderId="6" xfId="3" applyNumberFormat="1" applyFont="1" applyFill="1" applyBorder="1"/>
    <xf numFmtId="164" fontId="12" fillId="21" borderId="7" xfId="3" applyNumberFormat="1" applyFont="1" applyFill="1" applyBorder="1"/>
    <xf numFmtId="164" fontId="0" fillId="0" borderId="7" xfId="3" applyNumberFormat="1" applyFont="1" applyBorder="1"/>
    <xf numFmtId="164" fontId="0" fillId="0" borderId="8" xfId="3" applyNumberFormat="1" applyFont="1" applyBorder="1"/>
    <xf numFmtId="164" fontId="0" fillId="21" borderId="4" xfId="3" applyNumberFormat="1" applyFont="1" applyFill="1" applyBorder="1"/>
    <xf numFmtId="164" fontId="0" fillId="27" borderId="3" xfId="3" applyNumberFormat="1" applyFont="1" applyFill="1" applyBorder="1"/>
    <xf numFmtId="164" fontId="0" fillId="27" borderId="65" xfId="3" applyNumberFormat="1" applyFont="1" applyFill="1" applyBorder="1"/>
    <xf numFmtId="42" fontId="12" fillId="27" borderId="3" xfId="3" applyNumberFormat="1" applyFont="1" applyFill="1" applyBorder="1"/>
    <xf numFmtId="166" fontId="12" fillId="24" borderId="4" xfId="3" applyNumberFormat="1" applyFont="1" applyFill="1" applyBorder="1" applyAlignment="1">
      <alignment horizontal="right"/>
    </xf>
    <xf numFmtId="164" fontId="13" fillId="24" borderId="4" xfId="3" applyNumberFormat="1" applyFont="1" applyFill="1" applyBorder="1"/>
    <xf numFmtId="164" fontId="0" fillId="24" borderId="12" xfId="3" applyNumberFormat="1" applyFont="1" applyFill="1" applyBorder="1" applyAlignment="1">
      <alignment horizontal="right"/>
    </xf>
    <xf numFmtId="164" fontId="12" fillId="24" borderId="12" xfId="3" applyNumberFormat="1" applyFont="1" applyFill="1" applyBorder="1" applyAlignment="1">
      <alignment horizontal="right"/>
    </xf>
    <xf numFmtId="9" fontId="12" fillId="24" borderId="12" xfId="75" applyFont="1" applyFill="1" applyBorder="1" applyAlignment="1">
      <alignment horizontal="right"/>
    </xf>
    <xf numFmtId="164" fontId="12" fillId="27" borderId="4" xfId="3" applyNumberFormat="1" applyFont="1" applyFill="1" applyBorder="1" applyAlignment="1">
      <alignment horizontal="right"/>
    </xf>
    <xf numFmtId="167" fontId="7" fillId="4" borderId="6" xfId="0" applyFont="1" applyFill="1" applyBorder="1" applyAlignment="1">
      <alignment horizontal="left" wrapText="1"/>
    </xf>
    <xf numFmtId="167" fontId="7" fillId="4" borderId="7" xfId="0" applyFont="1" applyFill="1" applyBorder="1" applyAlignment="1">
      <alignment horizontal="left" wrapText="1"/>
    </xf>
    <xf numFmtId="167" fontId="7" fillId="4" borderId="8" xfId="0" applyFont="1" applyFill="1" applyBorder="1" applyAlignment="1">
      <alignment horizontal="left" wrapText="1"/>
    </xf>
    <xf numFmtId="167" fontId="6" fillId="0" borderId="6" xfId="0" applyFont="1" applyBorder="1" applyAlignment="1">
      <alignment horizontal="left"/>
    </xf>
    <xf numFmtId="167" fontId="6" fillId="0" borderId="7" xfId="0" applyFont="1" applyBorder="1" applyAlignment="1">
      <alignment horizontal="left"/>
    </xf>
    <xf numFmtId="167" fontId="6" fillId="0" borderId="8" xfId="0" applyFont="1" applyBorder="1" applyAlignment="1">
      <alignment horizontal="left"/>
    </xf>
    <xf numFmtId="167" fontId="6" fillId="4" borderId="8" xfId="0" applyFont="1" applyFill="1" applyBorder="1" applyAlignment="1">
      <alignment horizontal="left"/>
    </xf>
    <xf numFmtId="167" fontId="6" fillId="0" borderId="14" xfId="0" applyFont="1" applyBorder="1" applyAlignment="1">
      <alignment horizontal="left"/>
    </xf>
    <xf numFmtId="167" fontId="6" fillId="0" borderId="16" xfId="0" applyFont="1" applyBorder="1" applyAlignment="1">
      <alignment horizontal="left"/>
    </xf>
    <xf numFmtId="42" fontId="0" fillId="27" borderId="69" xfId="0" applyNumberFormat="1" applyFill="1" applyBorder="1"/>
    <xf numFmtId="1" fontId="0" fillId="27" borderId="18" xfId="0" applyNumberFormat="1" applyFill="1" applyBorder="1"/>
    <xf numFmtId="1" fontId="0" fillId="27" borderId="36" xfId="0" applyNumberFormat="1" applyFill="1" applyBorder="1"/>
    <xf numFmtId="1" fontId="0" fillId="28" borderId="23" xfId="0" applyNumberFormat="1" applyFill="1" applyBorder="1"/>
    <xf numFmtId="1" fontId="0" fillId="28" borderId="12" xfId="0" applyNumberFormat="1" applyFill="1" applyBorder="1"/>
    <xf numFmtId="1" fontId="0" fillId="28" borderId="18" xfId="0" applyNumberFormat="1" applyFill="1" applyBorder="1"/>
    <xf numFmtId="1" fontId="0" fillId="28" borderId="25" xfId="0" applyNumberFormat="1" applyFill="1" applyBorder="1"/>
    <xf numFmtId="1" fontId="0" fillId="28" borderId="4" xfId="0" applyNumberFormat="1" applyFill="1" applyBorder="1"/>
    <xf numFmtId="1" fontId="0" fillId="28" borderId="36" xfId="0" applyNumberFormat="1" applyFill="1" applyBorder="1"/>
    <xf numFmtId="1" fontId="0" fillId="28" borderId="59" xfId="0" applyNumberFormat="1" applyFill="1" applyBorder="1"/>
    <xf numFmtId="1" fontId="0" fillId="28" borderId="10" xfId="0" applyNumberFormat="1" applyFill="1" applyBorder="1"/>
    <xf numFmtId="1" fontId="0" fillId="28" borderId="11" xfId="0" applyNumberFormat="1" applyFill="1" applyBorder="1"/>
    <xf numFmtId="1" fontId="0" fillId="28" borderId="11" xfId="0" applyNumberFormat="1" applyFill="1" applyBorder="1" applyAlignment="1">
      <alignment horizontal="center"/>
    </xf>
    <xf numFmtId="167" fontId="6" fillId="0" borderId="21" xfId="0" applyFont="1" applyBorder="1" applyAlignment="1">
      <alignment horizontal="right" wrapText="1" shrinkToFit="1"/>
    </xf>
    <xf numFmtId="168" fontId="0" fillId="0" borderId="12" xfId="0" applyNumberFormat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27" borderId="12" xfId="0" applyNumberFormat="1" applyFill="1" applyBorder="1" applyAlignment="1">
      <alignment horizontal="right"/>
    </xf>
    <xf numFmtId="168" fontId="0" fillId="27" borderId="4" xfId="0" applyNumberFormat="1" applyFill="1" applyBorder="1" applyAlignment="1">
      <alignment horizontal="right"/>
    </xf>
    <xf numFmtId="168" fontId="0" fillId="27" borderId="10" xfId="0" applyNumberFormat="1" applyFill="1" applyBorder="1" applyAlignment="1">
      <alignment horizontal="right"/>
    </xf>
    <xf numFmtId="167" fontId="0" fillId="0" borderId="0" xfId="0" applyAlignment="1">
      <alignment horizontal="right"/>
    </xf>
    <xf numFmtId="167" fontId="6" fillId="0" borderId="37" xfId="0" applyFont="1" applyBorder="1" applyAlignment="1">
      <alignment horizontal="right" wrapText="1" shrinkToFit="1"/>
    </xf>
    <xf numFmtId="1" fontId="6" fillId="4" borderId="13" xfId="0" applyNumberFormat="1" applyFont="1" applyFill="1" applyBorder="1" applyAlignment="1">
      <alignment horizontal="right"/>
    </xf>
    <xf numFmtId="1" fontId="6" fillId="4" borderId="5" xfId="0" applyNumberFormat="1" applyFont="1" applyFill="1" applyBorder="1" applyAlignment="1">
      <alignment horizontal="right"/>
    </xf>
    <xf numFmtId="1" fontId="6" fillId="4" borderId="11" xfId="0" applyNumberFormat="1" applyFont="1" applyFill="1" applyBorder="1" applyAlignment="1">
      <alignment horizontal="right"/>
    </xf>
    <xf numFmtId="1" fontId="6" fillId="0" borderId="13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4" borderId="36" xfId="0" applyNumberFormat="1" applyFont="1" applyFill="1" applyBorder="1" applyAlignment="1">
      <alignment horizontal="right"/>
    </xf>
    <xf numFmtId="1" fontId="6" fillId="0" borderId="36" xfId="0" applyNumberFormat="1" applyFont="1" applyBorder="1" applyAlignment="1">
      <alignment horizontal="right"/>
    </xf>
    <xf numFmtId="168" fontId="6" fillId="0" borderId="13" xfId="2" applyNumberFormat="1" applyFont="1" applyBorder="1" applyAlignment="1">
      <alignment horizontal="right"/>
    </xf>
    <xf numFmtId="168" fontId="6" fillId="0" borderId="5" xfId="2" applyNumberFormat="1" applyFont="1" applyBorder="1" applyAlignment="1">
      <alignment horizontal="right"/>
    </xf>
    <xf numFmtId="168" fontId="6" fillId="0" borderId="36" xfId="2" applyNumberFormat="1" applyFont="1" applyBorder="1" applyAlignment="1">
      <alignment horizontal="right"/>
    </xf>
    <xf numFmtId="168" fontId="0" fillId="0" borderId="13" xfId="0" applyNumberFormat="1" applyBorder="1" applyAlignment="1">
      <alignment horizontal="right"/>
    </xf>
    <xf numFmtId="168" fontId="0" fillId="0" borderId="5" xfId="0" applyNumberFormat="1" applyBorder="1" applyAlignment="1">
      <alignment horizontal="right"/>
    </xf>
    <xf numFmtId="168" fontId="0" fillId="27" borderId="13" xfId="0" applyNumberFormat="1" applyFill="1" applyBorder="1" applyAlignment="1">
      <alignment horizontal="right"/>
    </xf>
    <xf numFmtId="168" fontId="0" fillId="27" borderId="5" xfId="0" applyNumberFormat="1" applyFill="1" applyBorder="1" applyAlignment="1">
      <alignment horizontal="right"/>
    </xf>
    <xf numFmtId="3" fontId="0" fillId="4" borderId="10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" fontId="0" fillId="27" borderId="13" xfId="0" applyNumberFormat="1" applyFill="1" applyBorder="1" applyAlignment="1">
      <alignment horizontal="right"/>
    </xf>
    <xf numFmtId="1" fontId="0" fillId="27" borderId="5" xfId="0" applyNumberFormat="1" applyFill="1" applyBorder="1" applyAlignment="1">
      <alignment horizontal="right"/>
    </xf>
    <xf numFmtId="1" fontId="0" fillId="24" borderId="11" xfId="0" applyNumberFormat="1" applyFill="1" applyBorder="1" applyAlignment="1">
      <alignment horizontal="right"/>
    </xf>
    <xf numFmtId="167" fontId="6" fillId="0" borderId="1" xfId="0" applyFont="1" applyBorder="1" applyAlignment="1">
      <alignment horizontal="right"/>
    </xf>
    <xf numFmtId="9" fontId="0" fillId="0" borderId="0" xfId="75" applyFont="1" applyAlignment="1">
      <alignment horizontal="right"/>
    </xf>
    <xf numFmtId="9" fontId="0" fillId="0" borderId="13" xfId="0" applyNumberFormat="1" applyBorder="1" applyAlignment="1">
      <alignment horizontal="right"/>
    </xf>
    <xf numFmtId="9" fontId="0" fillId="0" borderId="5" xfId="0" applyNumberFormat="1" applyBorder="1" applyAlignment="1">
      <alignment horizontal="right"/>
    </xf>
    <xf numFmtId="9" fontId="0" fillId="0" borderId="36" xfId="0" applyNumberFormat="1" applyBorder="1" applyAlignment="1">
      <alignment horizontal="right"/>
    </xf>
    <xf numFmtId="9" fontId="0" fillId="27" borderId="13" xfId="0" applyNumberFormat="1" applyFill="1" applyBorder="1" applyAlignment="1">
      <alignment horizontal="right"/>
    </xf>
    <xf numFmtId="9" fontId="0" fillId="27" borderId="5" xfId="0" applyNumberFormat="1" applyFill="1" applyBorder="1" applyAlignment="1">
      <alignment horizontal="right"/>
    </xf>
    <xf numFmtId="9" fontId="0" fillId="27" borderId="11" xfId="0" applyNumberFormat="1" applyFill="1" applyBorder="1" applyAlignment="1">
      <alignment horizontal="right"/>
    </xf>
    <xf numFmtId="164" fontId="0" fillId="27" borderId="0" xfId="3" applyNumberFormat="1" applyFont="1" applyFill="1"/>
    <xf numFmtId="167" fontId="6" fillId="0" borderId="1" xfId="0" applyFont="1" applyBorder="1" applyAlignment="1">
      <alignment horizontal="right" wrapText="1"/>
    </xf>
    <xf numFmtId="10" fontId="0" fillId="0" borderId="0" xfId="75" applyNumberFormat="1" applyFont="1" applyAlignment="1">
      <alignment horizontal="right"/>
    </xf>
    <xf numFmtId="10" fontId="6" fillId="0" borderId="0" xfId="75" applyNumberFormat="1" applyFont="1" applyAlignment="1">
      <alignment horizontal="right"/>
    </xf>
    <xf numFmtId="10" fontId="0" fillId="0" borderId="12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10" fontId="0" fillId="0" borderId="36" xfId="0" applyNumberFormat="1" applyBorder="1" applyAlignment="1">
      <alignment horizontal="right"/>
    </xf>
    <xf numFmtId="10" fontId="0" fillId="27" borderId="17" xfId="0" applyNumberFormat="1" applyFill="1" applyBorder="1" applyAlignment="1">
      <alignment horizontal="right"/>
    </xf>
    <xf numFmtId="10" fontId="0" fillId="27" borderId="18" xfId="0" applyNumberFormat="1" applyFill="1" applyBorder="1" applyAlignment="1">
      <alignment horizontal="right"/>
    </xf>
    <xf numFmtId="10" fontId="0" fillId="27" borderId="4" xfId="0" applyNumberFormat="1" applyFill="1" applyBorder="1" applyAlignment="1">
      <alignment horizontal="right"/>
    </xf>
    <xf numFmtId="10" fontId="0" fillId="24" borderId="4" xfId="0" applyNumberFormat="1" applyFill="1" applyBorder="1" applyAlignment="1">
      <alignment horizontal="right"/>
    </xf>
    <xf numFmtId="10" fontId="0" fillId="24" borderId="3" xfId="0" applyNumberFormat="1" applyFill="1" applyBorder="1" applyAlignment="1">
      <alignment horizontal="right"/>
    </xf>
    <xf numFmtId="10" fontId="0" fillId="27" borderId="12" xfId="0" applyNumberFormat="1" applyFill="1" applyBorder="1" applyAlignment="1">
      <alignment horizontal="right"/>
    </xf>
    <xf numFmtId="10" fontId="0" fillId="27" borderId="13" xfId="0" applyNumberFormat="1" applyFill="1" applyBorder="1" applyAlignment="1">
      <alignment horizontal="right"/>
    </xf>
    <xf numFmtId="10" fontId="0" fillId="27" borderId="5" xfId="0" applyNumberFormat="1" applyFill="1" applyBorder="1" applyAlignment="1">
      <alignment horizontal="right"/>
    </xf>
    <xf numFmtId="10" fontId="0" fillId="27" borderId="3" xfId="0" applyNumberFormat="1" applyFill="1" applyBorder="1" applyAlignment="1">
      <alignment horizontal="right"/>
    </xf>
    <xf numFmtId="10" fontId="0" fillId="27" borderId="36" xfId="0" applyNumberFormat="1" applyFill="1" applyBorder="1" applyAlignment="1">
      <alignment horizontal="right"/>
    </xf>
    <xf numFmtId="10" fontId="0" fillId="24" borderId="13" xfId="0" applyNumberFormat="1" applyFill="1" applyBorder="1" applyAlignment="1">
      <alignment horizontal="right"/>
    </xf>
    <xf numFmtId="10" fontId="0" fillId="24" borderId="5" xfId="0" applyNumberFormat="1" applyFill="1" applyBorder="1" applyAlignment="1">
      <alignment horizontal="right"/>
    </xf>
    <xf numFmtId="10" fontId="1" fillId="24" borderId="4" xfId="0" applyNumberFormat="1" applyFont="1" applyFill="1" applyBorder="1" applyAlignment="1">
      <alignment horizontal="right"/>
    </xf>
    <xf numFmtId="1" fontId="0" fillId="24" borderId="4" xfId="0" applyNumberFormat="1" applyFill="1" applyBorder="1" applyAlignment="1">
      <alignment horizontal="right"/>
    </xf>
    <xf numFmtId="168" fontId="0" fillId="24" borderId="4" xfId="0" applyNumberFormat="1" applyFill="1" applyBorder="1" applyAlignment="1">
      <alignment horizontal="right"/>
    </xf>
    <xf numFmtId="1" fontId="1" fillId="24" borderId="4" xfId="0" applyNumberFormat="1" applyFont="1" applyFill="1" applyBorder="1" applyAlignment="1">
      <alignment horizontal="right"/>
    </xf>
    <xf numFmtId="168" fontId="1" fillId="24" borderId="4" xfId="0" applyNumberFormat="1" applyFont="1" applyFill="1" applyBorder="1" applyAlignment="1">
      <alignment horizontal="right"/>
    </xf>
    <xf numFmtId="164" fontId="0" fillId="24" borderId="4" xfId="0" applyNumberFormat="1" applyFill="1" applyBorder="1" applyAlignment="1">
      <alignment horizontal="left"/>
    </xf>
    <xf numFmtId="9" fontId="0" fillId="27" borderId="36" xfId="0" applyNumberFormat="1" applyFill="1" applyBorder="1" applyAlignment="1">
      <alignment horizontal="right"/>
    </xf>
    <xf numFmtId="9" fontId="0" fillId="24" borderId="4" xfId="0" applyNumberFormat="1" applyFill="1" applyBorder="1" applyAlignment="1">
      <alignment horizontal="right"/>
    </xf>
    <xf numFmtId="164" fontId="0" fillId="24" borderId="4" xfId="3" applyNumberFormat="1" applyFont="1" applyFill="1" applyBorder="1" applyAlignment="1">
      <alignment horizontal="left"/>
    </xf>
    <xf numFmtId="164" fontId="1" fillId="24" borderId="4" xfId="3" applyNumberFormat="1" applyFill="1" applyBorder="1" applyAlignment="1">
      <alignment horizontal="left"/>
    </xf>
    <xf numFmtId="164" fontId="1" fillId="24" borderId="4" xfId="0" applyNumberFormat="1" applyFont="1" applyFill="1" applyBorder="1" applyAlignment="1">
      <alignment horizontal="left"/>
    </xf>
    <xf numFmtId="164" fontId="0" fillId="24" borderId="0" xfId="3" applyNumberFormat="1" applyFont="1" applyFill="1"/>
    <xf numFmtId="42" fontId="0" fillId="27" borderId="4" xfId="0" applyNumberFormat="1" applyFill="1" applyBorder="1" applyAlignment="1">
      <alignment horizontal="center"/>
    </xf>
    <xf numFmtId="42" fontId="0" fillId="27" borderId="12" xfId="0" applyNumberFormat="1" applyFill="1" applyBorder="1" applyAlignment="1">
      <alignment horizontal="center"/>
    </xf>
    <xf numFmtId="164" fontId="12" fillId="27" borderId="12" xfId="3" applyNumberFormat="1" applyFont="1" applyFill="1" applyBorder="1" applyAlignment="1">
      <alignment horizontal="right"/>
    </xf>
    <xf numFmtId="42" fontId="0" fillId="27" borderId="10" xfId="0" applyNumberFormat="1" applyFill="1" applyBorder="1" applyAlignment="1">
      <alignment horizontal="center"/>
    </xf>
    <xf numFmtId="164" fontId="12" fillId="27" borderId="10" xfId="3" applyNumberFormat="1" applyFont="1" applyFill="1" applyBorder="1" applyAlignment="1">
      <alignment horizontal="right"/>
    </xf>
    <xf numFmtId="42" fontId="12" fillId="24" borderId="3" xfId="3" applyNumberFormat="1" applyFont="1" applyFill="1" applyBorder="1"/>
    <xf numFmtId="44" fontId="0" fillId="27" borderId="12" xfId="3" applyFont="1" applyFill="1" applyBorder="1"/>
    <xf numFmtId="44" fontId="0" fillId="27" borderId="13" xfId="3" applyFont="1" applyFill="1" applyBorder="1"/>
    <xf numFmtId="44" fontId="0" fillId="27" borderId="4" xfId="3" applyFont="1" applyFill="1" applyBorder="1"/>
    <xf numFmtId="44" fontId="0" fillId="27" borderId="5" xfId="3" applyFont="1" applyFill="1" applyBorder="1"/>
    <xf numFmtId="44" fontId="0" fillId="27" borderId="10" xfId="3" applyFont="1" applyFill="1" applyBorder="1"/>
    <xf numFmtId="44" fontId="0" fillId="27" borderId="11" xfId="3" applyFont="1" applyFill="1" applyBorder="1"/>
    <xf numFmtId="1" fontId="12" fillId="27" borderId="12" xfId="3" applyNumberFormat="1" applyFont="1" applyFill="1" applyBorder="1" applyAlignment="1">
      <alignment horizontal="right"/>
    </xf>
    <xf numFmtId="1" fontId="12" fillId="27" borderId="4" xfId="3" applyNumberFormat="1" applyFont="1" applyFill="1" applyBorder="1" applyAlignment="1">
      <alignment horizontal="right"/>
    </xf>
    <xf numFmtId="1" fontId="12" fillId="27" borderId="10" xfId="3" applyNumberFormat="1" applyFont="1" applyFill="1" applyBorder="1" applyAlignment="1">
      <alignment horizontal="right"/>
    </xf>
    <xf numFmtId="1" fontId="0" fillId="27" borderId="12" xfId="3" applyNumberFormat="1" applyFont="1" applyFill="1" applyBorder="1" applyAlignment="1">
      <alignment horizontal="right"/>
    </xf>
    <xf numFmtId="1" fontId="0" fillId="27" borderId="13" xfId="3" applyNumberFormat="1" applyFont="1" applyFill="1" applyBorder="1" applyAlignment="1">
      <alignment horizontal="right"/>
    </xf>
    <xf numFmtId="1" fontId="0" fillId="27" borderId="4" xfId="3" applyNumberFormat="1" applyFont="1" applyFill="1" applyBorder="1" applyAlignment="1">
      <alignment horizontal="right"/>
    </xf>
    <xf numFmtId="1" fontId="0" fillId="27" borderId="5" xfId="3" applyNumberFormat="1" applyFont="1" applyFill="1" applyBorder="1" applyAlignment="1">
      <alignment horizontal="right"/>
    </xf>
    <xf numFmtId="1" fontId="0" fillId="27" borderId="10" xfId="3" applyNumberFormat="1" applyFont="1" applyFill="1" applyBorder="1" applyAlignment="1">
      <alignment horizontal="right"/>
    </xf>
    <xf numFmtId="1" fontId="0" fillId="27" borderId="11" xfId="3" applyNumberFormat="1" applyFont="1" applyFill="1" applyBorder="1" applyAlignment="1">
      <alignment horizontal="right"/>
    </xf>
    <xf numFmtId="1" fontId="0" fillId="21" borderId="0" xfId="3" applyNumberFormat="1" applyFont="1" applyFill="1" applyAlignment="1">
      <alignment horizontal="right"/>
    </xf>
    <xf numFmtId="9" fontId="0" fillId="24" borderId="3" xfId="0" applyNumberFormat="1" applyFill="1" applyBorder="1" applyAlignment="1">
      <alignment horizontal="right"/>
    </xf>
    <xf numFmtId="164" fontId="0" fillId="24" borderId="3" xfId="0" applyNumberFormat="1" applyFill="1" applyBorder="1" applyAlignment="1">
      <alignment horizontal="left"/>
    </xf>
    <xf numFmtId="10" fontId="0" fillId="27" borderId="11" xfId="0" applyNumberFormat="1" applyFill="1" applyBorder="1" applyAlignment="1">
      <alignment horizontal="right"/>
    </xf>
    <xf numFmtId="10" fontId="0" fillId="27" borderId="12" xfId="75" applyNumberFormat="1" applyFont="1" applyFill="1" applyBorder="1" applyAlignment="1">
      <alignment horizontal="right"/>
    </xf>
    <xf numFmtId="10" fontId="0" fillId="27" borderId="4" xfId="75" applyNumberFormat="1" applyFont="1" applyFill="1" applyBorder="1" applyAlignment="1">
      <alignment horizontal="right"/>
    </xf>
    <xf numFmtId="10" fontId="0" fillId="27" borderId="10" xfId="75" applyNumberFormat="1" applyFont="1" applyFill="1" applyBorder="1" applyAlignment="1">
      <alignment horizontal="right"/>
    </xf>
    <xf numFmtId="167" fontId="5" fillId="0" borderId="37" xfId="0" applyFont="1" applyBorder="1" applyAlignment="1">
      <alignment wrapText="1"/>
    </xf>
    <xf numFmtId="165" fontId="7" fillId="4" borderId="12" xfId="75" applyNumberFormat="1" applyFont="1" applyFill="1" applyBorder="1" applyAlignment="1">
      <alignment wrapText="1"/>
    </xf>
    <xf numFmtId="165" fontId="7" fillId="4" borderId="13" xfId="75" applyNumberFormat="1" applyFont="1" applyFill="1" applyBorder="1" applyAlignment="1">
      <alignment wrapText="1"/>
    </xf>
    <xf numFmtId="165" fontId="7" fillId="4" borderId="2" xfId="75" applyNumberFormat="1" applyFont="1" applyFill="1" applyBorder="1" applyAlignment="1">
      <alignment wrapText="1"/>
    </xf>
    <xf numFmtId="165" fontId="7" fillId="4" borderId="39" xfId="75" applyNumberFormat="1" applyFont="1" applyFill="1" applyBorder="1" applyAlignment="1">
      <alignment wrapText="1"/>
    </xf>
    <xf numFmtId="165" fontId="1" fillId="4" borderId="2" xfId="75" applyNumberFormat="1" applyFill="1" applyBorder="1" applyAlignment="1">
      <alignment wrapText="1"/>
    </xf>
    <xf numFmtId="165" fontId="7" fillId="4" borderId="38" xfId="75" applyNumberFormat="1" applyFont="1" applyFill="1" applyBorder="1" applyAlignment="1">
      <alignment wrapText="1"/>
    </xf>
    <xf numFmtId="165" fontId="7" fillId="4" borderId="44" xfId="75" applyNumberFormat="1" applyFont="1" applyFill="1" applyBorder="1" applyAlignment="1">
      <alignment wrapText="1"/>
    </xf>
    <xf numFmtId="165" fontId="7" fillId="0" borderId="12" xfId="75" applyNumberFormat="1" applyFont="1" applyBorder="1" applyAlignment="1">
      <alignment wrapText="1"/>
    </xf>
    <xf numFmtId="165" fontId="7" fillId="0" borderId="13" xfId="75" applyNumberFormat="1" applyFont="1" applyBorder="1" applyAlignment="1">
      <alignment wrapText="1"/>
    </xf>
    <xf numFmtId="165" fontId="7" fillId="0" borderId="2" xfId="75" applyNumberFormat="1" applyFont="1" applyBorder="1" applyAlignment="1">
      <alignment wrapText="1"/>
    </xf>
    <xf numFmtId="165" fontId="7" fillId="0" borderId="39" xfId="75" applyNumberFormat="1" applyFont="1" applyBorder="1" applyAlignment="1">
      <alignment wrapText="1"/>
    </xf>
    <xf numFmtId="165" fontId="7" fillId="0" borderId="38" xfId="75" applyNumberFormat="1" applyFont="1" applyBorder="1" applyAlignment="1">
      <alignment wrapText="1"/>
    </xf>
    <xf numFmtId="165" fontId="7" fillId="0" borderId="44" xfId="75" applyNumberFormat="1" applyFont="1" applyBorder="1" applyAlignment="1">
      <alignment wrapText="1"/>
    </xf>
    <xf numFmtId="165" fontId="7" fillId="0" borderId="1" xfId="75" applyNumberFormat="1" applyFont="1" applyBorder="1" applyAlignment="1">
      <alignment wrapText="1"/>
    </xf>
    <xf numFmtId="165" fontId="7" fillId="0" borderId="70" xfId="75" applyNumberFormat="1" applyFont="1" applyBorder="1" applyAlignment="1">
      <alignment wrapText="1"/>
    </xf>
    <xf numFmtId="165" fontId="7" fillId="4" borderId="4" xfId="75" applyNumberFormat="1" applyFont="1" applyFill="1" applyBorder="1" applyAlignment="1">
      <alignment wrapText="1"/>
    </xf>
    <xf numFmtId="165" fontId="7" fillId="4" borderId="5" xfId="75" applyNumberFormat="1" applyFont="1" applyFill="1" applyBorder="1" applyAlignment="1">
      <alignment wrapText="1"/>
    </xf>
    <xf numFmtId="165" fontId="7" fillId="4" borderId="3" xfId="75" applyNumberFormat="1" applyFont="1" applyFill="1" applyBorder="1" applyAlignment="1">
      <alignment wrapText="1"/>
    </xf>
    <xf numFmtId="165" fontId="7" fillId="4" borderId="36" xfId="75" applyNumberFormat="1" applyFont="1" applyFill="1" applyBorder="1" applyAlignment="1">
      <alignment wrapText="1"/>
    </xf>
    <xf numFmtId="165" fontId="7" fillId="0" borderId="4" xfId="75" applyNumberFormat="1" applyFont="1" applyBorder="1" applyAlignment="1">
      <alignment wrapText="1"/>
    </xf>
    <xf numFmtId="165" fontId="7" fillId="0" borderId="5" xfId="75" applyNumberFormat="1" applyFont="1" applyBorder="1" applyAlignment="1">
      <alignment wrapText="1"/>
    </xf>
    <xf numFmtId="165" fontId="7" fillId="0" borderId="10" xfId="75" applyNumberFormat="1" applyFont="1" applyBorder="1" applyAlignment="1">
      <alignment wrapText="1"/>
    </xf>
    <xf numFmtId="165" fontId="7" fillId="0" borderId="11" xfId="75" applyNumberFormat="1" applyFont="1" applyBorder="1" applyAlignment="1">
      <alignment wrapText="1"/>
    </xf>
    <xf numFmtId="165" fontId="7" fillId="4" borderId="17" xfId="75" applyNumberFormat="1" applyFont="1" applyFill="1" applyBorder="1" applyAlignment="1">
      <alignment wrapText="1"/>
    </xf>
    <xf numFmtId="165" fontId="7" fillId="4" borderId="18" xfId="75" applyNumberFormat="1" applyFont="1" applyFill="1" applyBorder="1" applyAlignment="1">
      <alignment wrapText="1"/>
    </xf>
    <xf numFmtId="165" fontId="7" fillId="4" borderId="21" xfId="75" applyNumberFormat="1" applyFont="1" applyFill="1" applyBorder="1" applyAlignment="1">
      <alignment wrapText="1"/>
    </xf>
    <xf numFmtId="165" fontId="7" fillId="4" borderId="37" xfId="75" applyNumberFormat="1" applyFont="1" applyFill="1" applyBorder="1" applyAlignment="1">
      <alignment wrapText="1"/>
    </xf>
    <xf numFmtId="165" fontId="7" fillId="16" borderId="17" xfId="75" applyNumberFormat="1" applyFont="1" applyFill="1" applyBorder="1" applyAlignment="1">
      <alignment wrapText="1"/>
    </xf>
    <xf numFmtId="165" fontId="7" fillId="16" borderId="18" xfId="75" applyNumberFormat="1" applyFont="1" applyFill="1" applyBorder="1" applyAlignment="1">
      <alignment wrapText="1"/>
    </xf>
    <xf numFmtId="165" fontId="7" fillId="16" borderId="21" xfId="75" applyNumberFormat="1" applyFont="1" applyFill="1" applyBorder="1" applyAlignment="1">
      <alignment wrapText="1"/>
    </xf>
    <xf numFmtId="165" fontId="7" fillId="16" borderId="37" xfId="75" applyNumberFormat="1" applyFont="1" applyFill="1" applyBorder="1" applyAlignment="1">
      <alignment wrapText="1"/>
    </xf>
    <xf numFmtId="165" fontId="7" fillId="21" borderId="17" xfId="75" applyNumberFormat="1" applyFont="1" applyFill="1" applyBorder="1" applyAlignment="1">
      <alignment wrapText="1"/>
    </xf>
    <xf numFmtId="165" fontId="7" fillId="21" borderId="18" xfId="75" applyNumberFormat="1" applyFont="1" applyFill="1" applyBorder="1" applyAlignment="1">
      <alignment wrapText="1"/>
    </xf>
    <xf numFmtId="165" fontId="7" fillId="21" borderId="21" xfId="75" applyNumberFormat="1" applyFont="1" applyFill="1" applyBorder="1" applyAlignment="1">
      <alignment wrapText="1"/>
    </xf>
    <xf numFmtId="165" fontId="7" fillId="21" borderId="37" xfId="75" applyNumberFormat="1" applyFont="1" applyFill="1" applyBorder="1" applyAlignment="1">
      <alignment wrapText="1"/>
    </xf>
    <xf numFmtId="165" fontId="1" fillId="0" borderId="12" xfId="0" applyNumberFormat="1" applyFont="1" applyBorder="1"/>
    <xf numFmtId="165" fontId="1" fillId="0" borderId="13" xfId="0" applyNumberFormat="1" applyFont="1" applyBorder="1"/>
    <xf numFmtId="165" fontId="1" fillId="0" borderId="4" xfId="0" applyNumberFormat="1" applyFont="1" applyBorder="1"/>
    <xf numFmtId="165" fontId="1" fillId="0" borderId="5" xfId="0" applyNumberFormat="1" applyFont="1" applyBorder="1"/>
    <xf numFmtId="165" fontId="1" fillId="0" borderId="10" xfId="0" applyNumberFormat="1" applyFont="1" applyBorder="1"/>
    <xf numFmtId="165" fontId="1" fillId="0" borderId="11" xfId="0" applyNumberFormat="1" applyFont="1" applyBorder="1"/>
    <xf numFmtId="165" fontId="1" fillId="27" borderId="12" xfId="0" applyNumberFormat="1" applyFont="1" applyFill="1" applyBorder="1"/>
    <xf numFmtId="165" fontId="1" fillId="27" borderId="13" xfId="0" applyNumberFormat="1" applyFont="1" applyFill="1" applyBorder="1"/>
    <xf numFmtId="165" fontId="1" fillId="27" borderId="4" xfId="0" applyNumberFormat="1" applyFont="1" applyFill="1" applyBorder="1"/>
    <xf numFmtId="165" fontId="1" fillId="27" borderId="5" xfId="0" applyNumberFormat="1" applyFont="1" applyFill="1" applyBorder="1"/>
    <xf numFmtId="165" fontId="1" fillId="27" borderId="10" xfId="0" applyNumberFormat="1" applyFont="1" applyFill="1" applyBorder="1"/>
    <xf numFmtId="165" fontId="1" fillId="27" borderId="11" xfId="0" applyNumberFormat="1" applyFont="1" applyFill="1" applyBorder="1"/>
    <xf numFmtId="165" fontId="1" fillId="24" borderId="10" xfId="0" applyNumberFormat="1" applyFont="1" applyFill="1" applyBorder="1"/>
    <xf numFmtId="165" fontId="0" fillId="24" borderId="4" xfId="0" applyNumberFormat="1" applyFill="1" applyBorder="1"/>
    <xf numFmtId="165" fontId="1" fillId="24" borderId="4" xfId="0" applyNumberFormat="1" applyFont="1" applyFill="1" applyBorder="1"/>
    <xf numFmtId="164" fontId="0" fillId="27" borderId="13" xfId="3" applyNumberFormat="1" applyFont="1" applyFill="1" applyBorder="1"/>
    <xf numFmtId="164" fontId="0" fillId="27" borderId="5" xfId="0" applyNumberFormat="1" applyFill="1" applyBorder="1"/>
    <xf numFmtId="164" fontId="0" fillId="27" borderId="11" xfId="0" applyNumberFormat="1" applyFill="1" applyBorder="1"/>
    <xf numFmtId="1" fontId="12" fillId="27" borderId="12" xfId="3" applyNumberFormat="1" applyFont="1" applyFill="1" applyBorder="1"/>
    <xf numFmtId="164" fontId="0" fillId="27" borderId="12" xfId="3" applyNumberFormat="1" applyFont="1" applyFill="1" applyBorder="1" applyAlignment="1">
      <alignment horizontal="right"/>
    </xf>
    <xf numFmtId="10" fontId="0" fillId="27" borderId="13" xfId="3" applyNumberFormat="1" applyFont="1" applyFill="1" applyBorder="1" applyAlignment="1">
      <alignment horizontal="right"/>
    </xf>
    <xf numFmtId="1" fontId="0" fillId="27" borderId="12" xfId="3" applyNumberFormat="1" applyFont="1" applyFill="1" applyBorder="1" applyAlignment="1">
      <alignment horizontal="center"/>
    </xf>
    <xf numFmtId="1" fontId="0" fillId="27" borderId="12" xfId="3" applyNumberFormat="1" applyFont="1" applyFill="1" applyBorder="1"/>
    <xf numFmtId="1" fontId="0" fillId="27" borderId="13" xfId="3" applyNumberFormat="1" applyFont="1" applyFill="1" applyBorder="1"/>
    <xf numFmtId="1" fontId="12" fillId="27" borderId="4" xfId="3" applyNumberFormat="1" applyFont="1" applyFill="1" applyBorder="1"/>
    <xf numFmtId="1" fontId="0" fillId="27" borderId="4" xfId="3" applyNumberFormat="1" applyFont="1" applyFill="1" applyBorder="1" applyAlignment="1">
      <alignment horizontal="center"/>
    </xf>
    <xf numFmtId="1" fontId="0" fillId="27" borderId="4" xfId="3" applyNumberFormat="1" applyFont="1" applyFill="1" applyBorder="1"/>
    <xf numFmtId="1" fontId="0" fillId="27" borderId="5" xfId="3" applyNumberFormat="1" applyFont="1" applyFill="1" applyBorder="1"/>
    <xf numFmtId="1" fontId="12" fillId="27" borderId="10" xfId="3" applyNumberFormat="1" applyFont="1" applyFill="1" applyBorder="1"/>
    <xf numFmtId="1" fontId="0" fillId="27" borderId="10" xfId="3" applyNumberFormat="1" applyFont="1" applyFill="1" applyBorder="1" applyAlignment="1">
      <alignment horizontal="center"/>
    </xf>
    <xf numFmtId="1" fontId="0" fillId="27" borderId="10" xfId="3" applyNumberFormat="1" applyFont="1" applyFill="1" applyBorder="1"/>
    <xf numFmtId="1" fontId="0" fillId="27" borderId="11" xfId="3" applyNumberFormat="1" applyFont="1" applyFill="1" applyBorder="1"/>
    <xf numFmtId="164" fontId="0" fillId="27" borderId="4" xfId="3" applyNumberFormat="1" applyFont="1" applyFill="1" applyBorder="1" applyAlignment="1">
      <alignment horizontal="right"/>
    </xf>
    <xf numFmtId="10" fontId="0" fillId="27" borderId="5" xfId="75" applyNumberFormat="1" applyFont="1" applyFill="1" applyBorder="1" applyAlignment="1">
      <alignment horizontal="right"/>
    </xf>
    <xf numFmtId="10" fontId="0" fillId="27" borderId="11" xfId="75" applyNumberFormat="1" applyFont="1" applyFill="1" applyBorder="1" applyAlignment="1">
      <alignment horizontal="right"/>
    </xf>
    <xf numFmtId="164" fontId="0" fillId="27" borderId="10" xfId="3" applyNumberFormat="1" applyFont="1" applyFill="1" applyBorder="1" applyAlignment="1">
      <alignment horizontal="right"/>
    </xf>
    <xf numFmtId="42" fontId="0" fillId="27" borderId="10" xfId="3" applyNumberFormat="1" applyFont="1" applyFill="1" applyBorder="1" applyAlignment="1">
      <alignment horizontal="right"/>
    </xf>
    <xf numFmtId="42" fontId="12" fillId="27" borderId="10" xfId="3" applyNumberFormat="1" applyFont="1" applyFill="1" applyBorder="1" applyAlignment="1">
      <alignment horizontal="right"/>
    </xf>
    <xf numFmtId="166" fontId="0" fillId="24" borderId="12" xfId="3" applyNumberFormat="1" applyFont="1" applyFill="1" applyBorder="1"/>
    <xf numFmtId="166" fontId="0" fillId="24" borderId="4" xfId="3" applyNumberFormat="1" applyFont="1" applyFill="1" applyBorder="1"/>
    <xf numFmtId="0" fontId="0" fillId="24" borderId="4" xfId="0" applyNumberFormat="1" applyFill="1" applyBorder="1" applyAlignment="1">
      <alignment horizontal="right"/>
    </xf>
    <xf numFmtId="0" fontId="0" fillId="17" borderId="6" xfId="0" applyNumberFormat="1" applyFill="1" applyBorder="1" applyAlignment="1">
      <alignment horizontal="center"/>
    </xf>
    <xf numFmtId="0" fontId="0" fillId="17" borderId="13" xfId="0" applyNumberFormat="1" applyFill="1" applyBorder="1" applyAlignment="1">
      <alignment horizontal="center"/>
    </xf>
    <xf numFmtId="0" fontId="0" fillId="10" borderId="6" xfId="0" applyNumberFormat="1" applyFill="1" applyBorder="1" applyAlignment="1">
      <alignment horizontal="center"/>
    </xf>
    <xf numFmtId="0" fontId="0" fillId="10" borderId="13" xfId="0" applyNumberFormat="1" applyFill="1" applyBorder="1" applyAlignment="1">
      <alignment horizontal="center"/>
    </xf>
    <xf numFmtId="167" fontId="0" fillId="17" borderId="6" xfId="0" applyFill="1" applyBorder="1" applyAlignment="1">
      <alignment horizontal="center"/>
    </xf>
    <xf numFmtId="167" fontId="0" fillId="17" borderId="13" xfId="0" applyFill="1" applyBorder="1" applyAlignment="1">
      <alignment horizontal="center"/>
    </xf>
    <xf numFmtId="169" fontId="5" fillId="0" borderId="15" xfId="3" applyNumberFormat="1" applyFont="1" applyBorder="1" applyAlignment="1">
      <alignment horizontal="center"/>
    </xf>
    <xf numFmtId="169" fontId="5" fillId="0" borderId="71" xfId="3" applyNumberFormat="1" applyFont="1" applyBorder="1" applyAlignment="1">
      <alignment horizontal="center"/>
    </xf>
    <xf numFmtId="169" fontId="5" fillId="0" borderId="19" xfId="3" applyNumberFormat="1" applyFont="1" applyBorder="1" applyAlignment="1">
      <alignment horizontal="center"/>
    </xf>
    <xf numFmtId="164" fontId="2" fillId="0" borderId="15" xfId="3" applyNumberFormat="1" applyFont="1" applyBorder="1" applyAlignment="1">
      <alignment horizontal="center"/>
    </xf>
    <xf numFmtId="164" fontId="2" fillId="0" borderId="71" xfId="3" applyNumberFormat="1" applyFont="1" applyBorder="1" applyAlignment="1">
      <alignment horizontal="center"/>
    </xf>
    <xf numFmtId="164" fontId="2" fillId="0" borderId="19" xfId="3" applyNumberFormat="1" applyFont="1" applyBorder="1" applyAlignment="1">
      <alignment horizontal="center"/>
    </xf>
    <xf numFmtId="167" fontId="6" fillId="0" borderId="15" xfId="0" applyFont="1" applyBorder="1" applyAlignment="1">
      <alignment horizontal="center"/>
    </xf>
    <xf numFmtId="167" fontId="6" fillId="0" borderId="71" xfId="0" applyFont="1" applyBorder="1" applyAlignment="1">
      <alignment horizontal="center"/>
    </xf>
    <xf numFmtId="167" fontId="6" fillId="0" borderId="19" xfId="0" applyFont="1" applyBorder="1" applyAlignment="1">
      <alignment horizontal="center"/>
    </xf>
    <xf numFmtId="167" fontId="6" fillId="0" borderId="29" xfId="0" applyFont="1" applyBorder="1" applyAlignment="1">
      <alignment horizontal="center"/>
    </xf>
    <xf numFmtId="167" fontId="6" fillId="0" borderId="62" xfId="0" applyFont="1" applyBorder="1" applyAlignment="1">
      <alignment horizontal="center"/>
    </xf>
    <xf numFmtId="167" fontId="6" fillId="0" borderId="33" xfId="0" applyFont="1" applyBorder="1" applyAlignment="1">
      <alignment horizontal="center"/>
    </xf>
    <xf numFmtId="44" fontId="2" fillId="0" borderId="15" xfId="3" applyFont="1" applyBorder="1" applyAlignment="1">
      <alignment horizontal="center"/>
    </xf>
    <xf numFmtId="44" fontId="2" fillId="0" borderId="71" xfId="3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167" fontId="2" fillId="0" borderId="15" xfId="0" applyFont="1" applyBorder="1" applyAlignment="1">
      <alignment horizontal="center"/>
    </xf>
    <xf numFmtId="167" fontId="2" fillId="0" borderId="71" xfId="0" applyFont="1" applyBorder="1" applyAlignment="1">
      <alignment horizontal="center"/>
    </xf>
    <xf numFmtId="167" fontId="2" fillId="0" borderId="19" xfId="0" applyFont="1" applyBorder="1" applyAlignment="1">
      <alignment horizontal="center"/>
    </xf>
    <xf numFmtId="167" fontId="5" fillId="0" borderId="15" xfId="0" applyFont="1" applyBorder="1" applyAlignment="1">
      <alignment horizontal="center"/>
    </xf>
    <xf numFmtId="167" fontId="5" fillId="0" borderId="71" xfId="0" applyFont="1" applyBorder="1" applyAlignment="1">
      <alignment horizontal="center"/>
    </xf>
    <xf numFmtId="167" fontId="5" fillId="0" borderId="19" xfId="0" applyFont="1" applyBorder="1" applyAlignment="1">
      <alignment horizontal="center"/>
    </xf>
    <xf numFmtId="164" fontId="0" fillId="24" borderId="34" xfId="3" applyNumberFormat="1" applyFont="1" applyFill="1" applyBorder="1"/>
  </cellXfs>
  <cellStyles count="1249">
    <cellStyle name="Closed_Sale_Date_d" xfId="1" xr:uid="{00000000-0005-0000-0000-000000000000}"/>
    <cellStyle name="Comma" xfId="2" builtinId="3"/>
    <cellStyle name="Currency" xfId="3" builtinId="4"/>
    <cellStyle name="DOM_d" xfId="4" xr:uid="{00000000-0005-0000-0000-000003000000}"/>
    <cellStyle name="Fld10_d" xfId="5" xr:uid="{00000000-0005-0000-0000-000004000000}"/>
    <cellStyle name="Fld11_d" xfId="6" xr:uid="{00000000-0005-0000-0000-000005000000}"/>
    <cellStyle name="Fld12_d" xfId="7" xr:uid="{00000000-0005-0000-0000-000006000000}"/>
    <cellStyle name="Fld13_d" xfId="1234" xr:uid="{00000000-0005-0000-0000-000007000000}"/>
    <cellStyle name="Fld14_d" xfId="1235" xr:uid="{00000000-0005-0000-0000-000008000000}"/>
    <cellStyle name="Fld15_d" xfId="1236" xr:uid="{00000000-0005-0000-0000-000009000000}"/>
    <cellStyle name="Fld8_d" xfId="8" xr:uid="{00000000-0005-0000-0000-00000A000000}"/>
    <cellStyle name="Fld9_d" xfId="9" xr:uid="{00000000-0005-0000-0000-00000B000000}"/>
    <cellStyle name="Geo_Area_d" xfId="10" xr:uid="{00000000-0005-0000-0000-00000C000000}"/>
    <cellStyle name="List_Price_d" xfId="11" xr:uid="{00000000-0005-0000-0000-00000D000000}"/>
    <cellStyle name="Listing_Date_d" xfId="12" xr:uid="{00000000-0005-0000-0000-00000E000000}"/>
    <cellStyle name="MLNum_d" xfId="13" xr:uid="{00000000-0005-0000-0000-00000F000000}"/>
    <cellStyle name="Normal" xfId="0" builtinId="0"/>
    <cellStyle name="Normal 10" xfId="14" xr:uid="{00000000-0005-0000-0000-000011000000}"/>
    <cellStyle name="Normal 11" xfId="15" xr:uid="{00000000-0005-0000-0000-000012000000}"/>
    <cellStyle name="Normal 12" xfId="16" xr:uid="{00000000-0005-0000-0000-000013000000}"/>
    <cellStyle name="Normal 13" xfId="17" xr:uid="{00000000-0005-0000-0000-000014000000}"/>
    <cellStyle name="Normal 14" xfId="18" xr:uid="{00000000-0005-0000-0000-000015000000}"/>
    <cellStyle name="Normal 15" xfId="19" xr:uid="{00000000-0005-0000-0000-000016000000}"/>
    <cellStyle name="Normal 16" xfId="20" xr:uid="{00000000-0005-0000-0000-000017000000}"/>
    <cellStyle name="Normal 17" xfId="21" xr:uid="{00000000-0005-0000-0000-000018000000}"/>
    <cellStyle name="Normal 18" xfId="22" xr:uid="{00000000-0005-0000-0000-000019000000}"/>
    <cellStyle name="Normal 19" xfId="23" xr:uid="{00000000-0005-0000-0000-00001A000000}"/>
    <cellStyle name="Normal 2" xfId="24" xr:uid="{00000000-0005-0000-0000-00001B000000}"/>
    <cellStyle name="Normal 20" xfId="25" xr:uid="{00000000-0005-0000-0000-00001C000000}"/>
    <cellStyle name="Normal 21" xfId="26" xr:uid="{00000000-0005-0000-0000-00001D000000}"/>
    <cellStyle name="Normal 22" xfId="27" xr:uid="{00000000-0005-0000-0000-00001E000000}"/>
    <cellStyle name="Normal 23" xfId="28" xr:uid="{00000000-0005-0000-0000-00001F000000}"/>
    <cellStyle name="Normal 24" xfId="29" xr:uid="{00000000-0005-0000-0000-000020000000}"/>
    <cellStyle name="Normal 25" xfId="30" xr:uid="{00000000-0005-0000-0000-000021000000}"/>
    <cellStyle name="Normal 26" xfId="31" xr:uid="{00000000-0005-0000-0000-000022000000}"/>
    <cellStyle name="Normal 27" xfId="32" xr:uid="{00000000-0005-0000-0000-000023000000}"/>
    <cellStyle name="Normal 28" xfId="33" xr:uid="{00000000-0005-0000-0000-000024000000}"/>
    <cellStyle name="Normal 29" xfId="34" xr:uid="{00000000-0005-0000-0000-000025000000}"/>
    <cellStyle name="Normal 3" xfId="35" xr:uid="{00000000-0005-0000-0000-000026000000}"/>
    <cellStyle name="Normal 30" xfId="36" xr:uid="{00000000-0005-0000-0000-000027000000}"/>
    <cellStyle name="Normal 31" xfId="37" xr:uid="{00000000-0005-0000-0000-000028000000}"/>
    <cellStyle name="Normal 32" xfId="38" xr:uid="{00000000-0005-0000-0000-000029000000}"/>
    <cellStyle name="Normal 33" xfId="39" xr:uid="{00000000-0005-0000-0000-00002A000000}"/>
    <cellStyle name="Normal 34" xfId="40" xr:uid="{00000000-0005-0000-0000-00002B000000}"/>
    <cellStyle name="Normal 35" xfId="41" xr:uid="{00000000-0005-0000-0000-00002C000000}"/>
    <cellStyle name="Normal 36" xfId="42" xr:uid="{00000000-0005-0000-0000-00002D000000}"/>
    <cellStyle name="Normal 37" xfId="43" xr:uid="{00000000-0005-0000-0000-00002E000000}"/>
    <cellStyle name="Normal 38" xfId="44" xr:uid="{00000000-0005-0000-0000-00002F000000}"/>
    <cellStyle name="Normal 39" xfId="45" xr:uid="{00000000-0005-0000-0000-000030000000}"/>
    <cellStyle name="Normal 4" xfId="46" xr:uid="{00000000-0005-0000-0000-000031000000}"/>
    <cellStyle name="Normal 40" xfId="47" xr:uid="{00000000-0005-0000-0000-000032000000}"/>
    <cellStyle name="Normal 41" xfId="48" xr:uid="{00000000-0005-0000-0000-000033000000}"/>
    <cellStyle name="Normal 42" xfId="49" xr:uid="{00000000-0005-0000-0000-000034000000}"/>
    <cellStyle name="Normal 43" xfId="50" xr:uid="{00000000-0005-0000-0000-000035000000}"/>
    <cellStyle name="Normal 44" xfId="51" xr:uid="{00000000-0005-0000-0000-000036000000}"/>
    <cellStyle name="Normal 45" xfId="52" xr:uid="{00000000-0005-0000-0000-000037000000}"/>
    <cellStyle name="Normal 46" xfId="53" xr:uid="{00000000-0005-0000-0000-000038000000}"/>
    <cellStyle name="Normal 47" xfId="54" xr:uid="{00000000-0005-0000-0000-000039000000}"/>
    <cellStyle name="Normal 48" xfId="55" xr:uid="{00000000-0005-0000-0000-00003A000000}"/>
    <cellStyle name="Normal 49" xfId="56" xr:uid="{00000000-0005-0000-0000-00003B000000}"/>
    <cellStyle name="Normal 5" xfId="57" xr:uid="{00000000-0005-0000-0000-00003C000000}"/>
    <cellStyle name="Normal 50" xfId="58" xr:uid="{00000000-0005-0000-0000-00003D000000}"/>
    <cellStyle name="Normal 51" xfId="59" xr:uid="{00000000-0005-0000-0000-00003E000000}"/>
    <cellStyle name="Normal 52" xfId="60" xr:uid="{00000000-0005-0000-0000-00003F000000}"/>
    <cellStyle name="Normal 53" xfId="61" xr:uid="{00000000-0005-0000-0000-000040000000}"/>
    <cellStyle name="Normal 54" xfId="62" xr:uid="{00000000-0005-0000-0000-000041000000}"/>
    <cellStyle name="Normal 55" xfId="63" xr:uid="{00000000-0005-0000-0000-000042000000}"/>
    <cellStyle name="Normal 56" xfId="64" xr:uid="{00000000-0005-0000-0000-000043000000}"/>
    <cellStyle name="Normal 57" xfId="65" xr:uid="{00000000-0005-0000-0000-000044000000}"/>
    <cellStyle name="Normal 58" xfId="66" xr:uid="{00000000-0005-0000-0000-000045000000}"/>
    <cellStyle name="Normal 59" xfId="67" xr:uid="{00000000-0005-0000-0000-000046000000}"/>
    <cellStyle name="Normal 6" xfId="68" xr:uid="{00000000-0005-0000-0000-000047000000}"/>
    <cellStyle name="Normal 60" xfId="69" xr:uid="{00000000-0005-0000-0000-000048000000}"/>
    <cellStyle name="Normal 61" xfId="70" xr:uid="{00000000-0005-0000-0000-000049000000}"/>
    <cellStyle name="Normal 62" xfId="71" xr:uid="{00000000-0005-0000-0000-00004A000000}"/>
    <cellStyle name="Normal 63" xfId="1230" xr:uid="{00000000-0005-0000-0000-00004B000000}"/>
    <cellStyle name="Normal 64" xfId="1233" xr:uid="{00000000-0005-0000-0000-00004C000000}"/>
    <cellStyle name="Normal 65" xfId="1237" xr:uid="{00000000-0005-0000-0000-00004D000000}"/>
    <cellStyle name="Normal 66" xfId="1232" xr:uid="{00000000-0005-0000-0000-00004E000000}"/>
    <cellStyle name="Normal 67" xfId="1238" xr:uid="{00000000-0005-0000-0000-00004F000000}"/>
    <cellStyle name="Normal 68" xfId="1231" xr:uid="{00000000-0005-0000-0000-000050000000}"/>
    <cellStyle name="Normal 69" xfId="1242" xr:uid="{00000000-0005-0000-0000-000051000000}"/>
    <cellStyle name="Normal 7" xfId="72" xr:uid="{00000000-0005-0000-0000-000052000000}"/>
    <cellStyle name="Normal 70" xfId="1241" xr:uid="{00000000-0005-0000-0000-000053000000}"/>
    <cellStyle name="Normal 71" xfId="1240" xr:uid="{00000000-0005-0000-0000-000054000000}"/>
    <cellStyle name="Normal 72" xfId="1244" xr:uid="{00000000-0005-0000-0000-000055000000}"/>
    <cellStyle name="Normal 73" xfId="1243" xr:uid="{00000000-0005-0000-0000-000056000000}"/>
    <cellStyle name="Normal 74" xfId="1239" xr:uid="{00000000-0005-0000-0000-000057000000}"/>
    <cellStyle name="Normal 75" xfId="1245" xr:uid="{00000000-0005-0000-0000-000058000000}"/>
    <cellStyle name="Normal 76" xfId="1247" xr:uid="{00000000-0005-0000-0000-000059000000}"/>
    <cellStyle name="Normal 77" xfId="1248" xr:uid="{00000000-0005-0000-0000-00005A000000}"/>
    <cellStyle name="Normal 8" xfId="73" xr:uid="{00000000-0005-0000-0000-00005B000000}"/>
    <cellStyle name="Normal 9" xfId="74" xr:uid="{00000000-0005-0000-0000-00005C000000}"/>
    <cellStyle name="Percent" xfId="75" builtinId="5"/>
    <cellStyle name="Selling_Price_d" xfId="76" xr:uid="{00000000-0005-0000-0000-00005E000000}"/>
    <cellStyle name="XBodyBottom" xfId="77" xr:uid="{00000000-0005-0000-0000-00005F000000}"/>
    <cellStyle name="XBodyBottom 10" xfId="78" xr:uid="{00000000-0005-0000-0000-000060000000}"/>
    <cellStyle name="XBodyBottom 11" xfId="79" xr:uid="{00000000-0005-0000-0000-000061000000}"/>
    <cellStyle name="XBodyBottom 12" xfId="80" xr:uid="{00000000-0005-0000-0000-000062000000}"/>
    <cellStyle name="XBodyBottom 13" xfId="81" xr:uid="{00000000-0005-0000-0000-000063000000}"/>
    <cellStyle name="XBodyBottom 14" xfId="82" xr:uid="{00000000-0005-0000-0000-000064000000}"/>
    <cellStyle name="XBodyBottom 15" xfId="83" xr:uid="{00000000-0005-0000-0000-000065000000}"/>
    <cellStyle name="XBodyBottom 16" xfId="84" xr:uid="{00000000-0005-0000-0000-000066000000}"/>
    <cellStyle name="XBodyBottom 17" xfId="85" xr:uid="{00000000-0005-0000-0000-000067000000}"/>
    <cellStyle name="XBodyBottom 18" xfId="86" xr:uid="{00000000-0005-0000-0000-000068000000}"/>
    <cellStyle name="XBodyBottom 19" xfId="87" xr:uid="{00000000-0005-0000-0000-000069000000}"/>
    <cellStyle name="XBodyBottom 2" xfId="88" xr:uid="{00000000-0005-0000-0000-00006A000000}"/>
    <cellStyle name="XBodyBottom 20" xfId="89" xr:uid="{00000000-0005-0000-0000-00006B000000}"/>
    <cellStyle name="XBodyBottom 21" xfId="90" xr:uid="{00000000-0005-0000-0000-00006C000000}"/>
    <cellStyle name="XBodyBottom 22" xfId="91" xr:uid="{00000000-0005-0000-0000-00006D000000}"/>
    <cellStyle name="XBodyBottom 23" xfId="92" xr:uid="{00000000-0005-0000-0000-00006E000000}"/>
    <cellStyle name="XBodyBottom 24" xfId="93" xr:uid="{00000000-0005-0000-0000-00006F000000}"/>
    <cellStyle name="XBodyBottom 25" xfId="94" xr:uid="{00000000-0005-0000-0000-000070000000}"/>
    <cellStyle name="XBodyBottom 26" xfId="95" xr:uid="{00000000-0005-0000-0000-000071000000}"/>
    <cellStyle name="XBodyBottom 27" xfId="96" xr:uid="{00000000-0005-0000-0000-000072000000}"/>
    <cellStyle name="XBodyBottom 28" xfId="97" xr:uid="{00000000-0005-0000-0000-000073000000}"/>
    <cellStyle name="XBodyBottom 29" xfId="98" xr:uid="{00000000-0005-0000-0000-000074000000}"/>
    <cellStyle name="XBodyBottom 3" xfId="99" xr:uid="{00000000-0005-0000-0000-000075000000}"/>
    <cellStyle name="XBodyBottom 30" xfId="100" xr:uid="{00000000-0005-0000-0000-000076000000}"/>
    <cellStyle name="XBodyBottom 31" xfId="101" xr:uid="{00000000-0005-0000-0000-000077000000}"/>
    <cellStyle name="XBodyBottom 32" xfId="102" xr:uid="{00000000-0005-0000-0000-000078000000}"/>
    <cellStyle name="XBodyBottom 33" xfId="103" xr:uid="{00000000-0005-0000-0000-000079000000}"/>
    <cellStyle name="XBodyBottom 34" xfId="104" xr:uid="{00000000-0005-0000-0000-00007A000000}"/>
    <cellStyle name="XBodyBottom 35" xfId="105" xr:uid="{00000000-0005-0000-0000-00007B000000}"/>
    <cellStyle name="XBodyBottom 36" xfId="106" xr:uid="{00000000-0005-0000-0000-00007C000000}"/>
    <cellStyle name="XBodyBottom 37" xfId="107" xr:uid="{00000000-0005-0000-0000-00007D000000}"/>
    <cellStyle name="XBodyBottom 38" xfId="108" xr:uid="{00000000-0005-0000-0000-00007E000000}"/>
    <cellStyle name="XBodyBottom 39" xfId="109" xr:uid="{00000000-0005-0000-0000-00007F000000}"/>
    <cellStyle name="XBodyBottom 4" xfId="110" xr:uid="{00000000-0005-0000-0000-000080000000}"/>
    <cellStyle name="XBodyBottom 40" xfId="111" xr:uid="{00000000-0005-0000-0000-000081000000}"/>
    <cellStyle name="XBodyBottom 41" xfId="112" xr:uid="{00000000-0005-0000-0000-000082000000}"/>
    <cellStyle name="XBodyBottom 42" xfId="113" xr:uid="{00000000-0005-0000-0000-000083000000}"/>
    <cellStyle name="XBodyBottom 43" xfId="114" xr:uid="{00000000-0005-0000-0000-000084000000}"/>
    <cellStyle name="XBodyBottom 44" xfId="115" xr:uid="{00000000-0005-0000-0000-000085000000}"/>
    <cellStyle name="XBodyBottom 45" xfId="116" xr:uid="{00000000-0005-0000-0000-000086000000}"/>
    <cellStyle name="XBodyBottom 46" xfId="117" xr:uid="{00000000-0005-0000-0000-000087000000}"/>
    <cellStyle name="XBodyBottom 47" xfId="118" xr:uid="{00000000-0005-0000-0000-000088000000}"/>
    <cellStyle name="XBodyBottom 48" xfId="119" xr:uid="{00000000-0005-0000-0000-000089000000}"/>
    <cellStyle name="XBodyBottom 49" xfId="120" xr:uid="{00000000-0005-0000-0000-00008A000000}"/>
    <cellStyle name="XBodyBottom 5" xfId="121" xr:uid="{00000000-0005-0000-0000-00008B000000}"/>
    <cellStyle name="XBodyBottom 50" xfId="122" xr:uid="{00000000-0005-0000-0000-00008C000000}"/>
    <cellStyle name="XBodyBottom 51" xfId="123" xr:uid="{00000000-0005-0000-0000-00008D000000}"/>
    <cellStyle name="XBodyBottom 52" xfId="124" xr:uid="{00000000-0005-0000-0000-00008E000000}"/>
    <cellStyle name="XBodyBottom 53" xfId="125" xr:uid="{00000000-0005-0000-0000-00008F000000}"/>
    <cellStyle name="XBodyBottom 54" xfId="126" xr:uid="{00000000-0005-0000-0000-000090000000}"/>
    <cellStyle name="XBodyBottom 55" xfId="127" xr:uid="{00000000-0005-0000-0000-000091000000}"/>
    <cellStyle name="XBodyBottom 56" xfId="128" xr:uid="{00000000-0005-0000-0000-000092000000}"/>
    <cellStyle name="XBodyBottom 57" xfId="129" xr:uid="{00000000-0005-0000-0000-000093000000}"/>
    <cellStyle name="XBodyBottom 58" xfId="130" xr:uid="{00000000-0005-0000-0000-000094000000}"/>
    <cellStyle name="XBodyBottom 59" xfId="131" xr:uid="{00000000-0005-0000-0000-000095000000}"/>
    <cellStyle name="XBodyBottom 6" xfId="132" xr:uid="{00000000-0005-0000-0000-000096000000}"/>
    <cellStyle name="XBodyBottom 60" xfId="133" xr:uid="{00000000-0005-0000-0000-000097000000}"/>
    <cellStyle name="XBodyBottom 61" xfId="134" xr:uid="{00000000-0005-0000-0000-000098000000}"/>
    <cellStyle name="XBodyBottom 62" xfId="135" xr:uid="{00000000-0005-0000-0000-000099000000}"/>
    <cellStyle name="XBodyBottom 63" xfId="136" xr:uid="{00000000-0005-0000-0000-00009A000000}"/>
    <cellStyle name="XBodyBottom 64" xfId="137" xr:uid="{00000000-0005-0000-0000-00009B000000}"/>
    <cellStyle name="XBodyBottom 65" xfId="138" xr:uid="{00000000-0005-0000-0000-00009C000000}"/>
    <cellStyle name="XBodyBottom 66" xfId="139" xr:uid="{00000000-0005-0000-0000-00009D000000}"/>
    <cellStyle name="XBodyBottom 67" xfId="140" xr:uid="{00000000-0005-0000-0000-00009E000000}"/>
    <cellStyle name="XBodyBottom 68" xfId="141" xr:uid="{00000000-0005-0000-0000-00009F000000}"/>
    <cellStyle name="XBodyBottom 69" xfId="142" xr:uid="{00000000-0005-0000-0000-0000A0000000}"/>
    <cellStyle name="XBodyBottom 7" xfId="143" xr:uid="{00000000-0005-0000-0000-0000A1000000}"/>
    <cellStyle name="XBodyBottom 70" xfId="144" xr:uid="{00000000-0005-0000-0000-0000A2000000}"/>
    <cellStyle name="XBodyBottom 71" xfId="145" xr:uid="{00000000-0005-0000-0000-0000A3000000}"/>
    <cellStyle name="XBodyBottom 72" xfId="146" xr:uid="{00000000-0005-0000-0000-0000A4000000}"/>
    <cellStyle name="XBodyBottom 73" xfId="147" xr:uid="{00000000-0005-0000-0000-0000A5000000}"/>
    <cellStyle name="XBodyBottom 74" xfId="148" xr:uid="{00000000-0005-0000-0000-0000A6000000}"/>
    <cellStyle name="XBodyBottom 75" xfId="149" xr:uid="{00000000-0005-0000-0000-0000A7000000}"/>
    <cellStyle name="XBodyBottom 76" xfId="150" xr:uid="{00000000-0005-0000-0000-0000A8000000}"/>
    <cellStyle name="XBodyBottom 77" xfId="151" xr:uid="{00000000-0005-0000-0000-0000A9000000}"/>
    <cellStyle name="XBodyBottom 78" xfId="152" xr:uid="{00000000-0005-0000-0000-0000AA000000}"/>
    <cellStyle name="XBodyBottom 79" xfId="153" xr:uid="{00000000-0005-0000-0000-0000AB000000}"/>
    <cellStyle name="XBodyBottom 8" xfId="154" xr:uid="{00000000-0005-0000-0000-0000AC000000}"/>
    <cellStyle name="XBodyBottom 80" xfId="155" xr:uid="{00000000-0005-0000-0000-0000AD000000}"/>
    <cellStyle name="XBodyBottom 81" xfId="156" xr:uid="{00000000-0005-0000-0000-0000AE000000}"/>
    <cellStyle name="XBodyBottom 82" xfId="157" xr:uid="{00000000-0005-0000-0000-0000AF000000}"/>
    <cellStyle name="XBodyBottom 83" xfId="158" xr:uid="{00000000-0005-0000-0000-0000B0000000}"/>
    <cellStyle name="XBodyBottom 84" xfId="159" xr:uid="{00000000-0005-0000-0000-0000B1000000}"/>
    <cellStyle name="XBodyBottom 85" xfId="160" xr:uid="{00000000-0005-0000-0000-0000B2000000}"/>
    <cellStyle name="XBodyBottom 86" xfId="161" xr:uid="{00000000-0005-0000-0000-0000B3000000}"/>
    <cellStyle name="XBodyBottom 87" xfId="162" xr:uid="{00000000-0005-0000-0000-0000B4000000}"/>
    <cellStyle name="XBodyBottom 9" xfId="163" xr:uid="{00000000-0005-0000-0000-0000B5000000}"/>
    <cellStyle name="XBodyCenter" xfId="164" xr:uid="{00000000-0005-0000-0000-0000B6000000}"/>
    <cellStyle name="XBodyCenter 10" xfId="165" xr:uid="{00000000-0005-0000-0000-0000B7000000}"/>
    <cellStyle name="XBodyCenter 10 2" xfId="166" xr:uid="{00000000-0005-0000-0000-0000B8000000}"/>
    <cellStyle name="XBodyCenter 11" xfId="167" xr:uid="{00000000-0005-0000-0000-0000B9000000}"/>
    <cellStyle name="XBodyCenter 11 2" xfId="168" xr:uid="{00000000-0005-0000-0000-0000BA000000}"/>
    <cellStyle name="XBodyCenter 12" xfId="169" xr:uid="{00000000-0005-0000-0000-0000BB000000}"/>
    <cellStyle name="XBodyCenter 12 2" xfId="170" xr:uid="{00000000-0005-0000-0000-0000BC000000}"/>
    <cellStyle name="XBodyCenter 13" xfId="171" xr:uid="{00000000-0005-0000-0000-0000BD000000}"/>
    <cellStyle name="XBodyCenter 13 2" xfId="172" xr:uid="{00000000-0005-0000-0000-0000BE000000}"/>
    <cellStyle name="XBodyCenter 14" xfId="173" xr:uid="{00000000-0005-0000-0000-0000BF000000}"/>
    <cellStyle name="XBodyCenter 14 2" xfId="174" xr:uid="{00000000-0005-0000-0000-0000C0000000}"/>
    <cellStyle name="XBodyCenter 15" xfId="175" xr:uid="{00000000-0005-0000-0000-0000C1000000}"/>
    <cellStyle name="XBodyCenter 15 2" xfId="176" xr:uid="{00000000-0005-0000-0000-0000C2000000}"/>
    <cellStyle name="XBodyCenter 16" xfId="177" xr:uid="{00000000-0005-0000-0000-0000C3000000}"/>
    <cellStyle name="XBodyCenter 16 2" xfId="178" xr:uid="{00000000-0005-0000-0000-0000C4000000}"/>
    <cellStyle name="XBodyCenter 17" xfId="179" xr:uid="{00000000-0005-0000-0000-0000C5000000}"/>
    <cellStyle name="XBodyCenter 17 2" xfId="180" xr:uid="{00000000-0005-0000-0000-0000C6000000}"/>
    <cellStyle name="XBodyCenter 18" xfId="181" xr:uid="{00000000-0005-0000-0000-0000C7000000}"/>
    <cellStyle name="XBodyCenter 18 2" xfId="182" xr:uid="{00000000-0005-0000-0000-0000C8000000}"/>
    <cellStyle name="XBodyCenter 19" xfId="183" xr:uid="{00000000-0005-0000-0000-0000C9000000}"/>
    <cellStyle name="XBodyCenter 19 2" xfId="184" xr:uid="{00000000-0005-0000-0000-0000CA000000}"/>
    <cellStyle name="XBodyCenter 2" xfId="185" xr:uid="{00000000-0005-0000-0000-0000CB000000}"/>
    <cellStyle name="XBodyCenter 2 2" xfId="186" xr:uid="{00000000-0005-0000-0000-0000CC000000}"/>
    <cellStyle name="XBodyCenter 20" xfId="187" xr:uid="{00000000-0005-0000-0000-0000CD000000}"/>
    <cellStyle name="XBodyCenter 20 2" xfId="188" xr:uid="{00000000-0005-0000-0000-0000CE000000}"/>
    <cellStyle name="XBodyCenter 21" xfId="189" xr:uid="{00000000-0005-0000-0000-0000CF000000}"/>
    <cellStyle name="XBodyCenter 21 2" xfId="190" xr:uid="{00000000-0005-0000-0000-0000D0000000}"/>
    <cellStyle name="XBodyCenter 22" xfId="191" xr:uid="{00000000-0005-0000-0000-0000D1000000}"/>
    <cellStyle name="XBodyCenter 22 2" xfId="192" xr:uid="{00000000-0005-0000-0000-0000D2000000}"/>
    <cellStyle name="XBodyCenter 23" xfId="193" xr:uid="{00000000-0005-0000-0000-0000D3000000}"/>
    <cellStyle name="XBodyCenter 23 2" xfId="194" xr:uid="{00000000-0005-0000-0000-0000D4000000}"/>
    <cellStyle name="XBodyCenter 24" xfId="195" xr:uid="{00000000-0005-0000-0000-0000D5000000}"/>
    <cellStyle name="XBodyCenter 24 2" xfId="196" xr:uid="{00000000-0005-0000-0000-0000D6000000}"/>
    <cellStyle name="XBodyCenter 25" xfId="197" xr:uid="{00000000-0005-0000-0000-0000D7000000}"/>
    <cellStyle name="XBodyCenter 25 2" xfId="198" xr:uid="{00000000-0005-0000-0000-0000D8000000}"/>
    <cellStyle name="XBodyCenter 26" xfId="199" xr:uid="{00000000-0005-0000-0000-0000D9000000}"/>
    <cellStyle name="XBodyCenter 26 2" xfId="200" xr:uid="{00000000-0005-0000-0000-0000DA000000}"/>
    <cellStyle name="XBodyCenter 27" xfId="201" xr:uid="{00000000-0005-0000-0000-0000DB000000}"/>
    <cellStyle name="XBodyCenter 27 2" xfId="202" xr:uid="{00000000-0005-0000-0000-0000DC000000}"/>
    <cellStyle name="XBodyCenter 28" xfId="203" xr:uid="{00000000-0005-0000-0000-0000DD000000}"/>
    <cellStyle name="XBodyCenter 28 2" xfId="204" xr:uid="{00000000-0005-0000-0000-0000DE000000}"/>
    <cellStyle name="XBodyCenter 29" xfId="205" xr:uid="{00000000-0005-0000-0000-0000DF000000}"/>
    <cellStyle name="XBodyCenter 29 2" xfId="206" xr:uid="{00000000-0005-0000-0000-0000E0000000}"/>
    <cellStyle name="XBodyCenter 3" xfId="207" xr:uid="{00000000-0005-0000-0000-0000E1000000}"/>
    <cellStyle name="XBodyCenter 3 2" xfId="208" xr:uid="{00000000-0005-0000-0000-0000E2000000}"/>
    <cellStyle name="XBodyCenter 30" xfId="209" xr:uid="{00000000-0005-0000-0000-0000E3000000}"/>
    <cellStyle name="XBodyCenter 30 2" xfId="210" xr:uid="{00000000-0005-0000-0000-0000E4000000}"/>
    <cellStyle name="XBodyCenter 31" xfId="211" xr:uid="{00000000-0005-0000-0000-0000E5000000}"/>
    <cellStyle name="XBodyCenter 31 2" xfId="212" xr:uid="{00000000-0005-0000-0000-0000E6000000}"/>
    <cellStyle name="XBodyCenter 32" xfId="213" xr:uid="{00000000-0005-0000-0000-0000E7000000}"/>
    <cellStyle name="XBodyCenter 32 2" xfId="214" xr:uid="{00000000-0005-0000-0000-0000E8000000}"/>
    <cellStyle name="XBodyCenter 33" xfId="215" xr:uid="{00000000-0005-0000-0000-0000E9000000}"/>
    <cellStyle name="XBodyCenter 33 2" xfId="216" xr:uid="{00000000-0005-0000-0000-0000EA000000}"/>
    <cellStyle name="XBodyCenter 34" xfId="217" xr:uid="{00000000-0005-0000-0000-0000EB000000}"/>
    <cellStyle name="XBodyCenter 34 2" xfId="218" xr:uid="{00000000-0005-0000-0000-0000EC000000}"/>
    <cellStyle name="XBodyCenter 35" xfId="219" xr:uid="{00000000-0005-0000-0000-0000ED000000}"/>
    <cellStyle name="XBodyCenter 35 2" xfId="220" xr:uid="{00000000-0005-0000-0000-0000EE000000}"/>
    <cellStyle name="XBodyCenter 36" xfId="221" xr:uid="{00000000-0005-0000-0000-0000EF000000}"/>
    <cellStyle name="XBodyCenter 36 2" xfId="222" xr:uid="{00000000-0005-0000-0000-0000F0000000}"/>
    <cellStyle name="XBodyCenter 37" xfId="223" xr:uid="{00000000-0005-0000-0000-0000F1000000}"/>
    <cellStyle name="XBodyCenter 37 2" xfId="224" xr:uid="{00000000-0005-0000-0000-0000F2000000}"/>
    <cellStyle name="XBodyCenter 38" xfId="225" xr:uid="{00000000-0005-0000-0000-0000F3000000}"/>
    <cellStyle name="XBodyCenter 38 2" xfId="226" xr:uid="{00000000-0005-0000-0000-0000F4000000}"/>
    <cellStyle name="XBodyCenter 39" xfId="227" xr:uid="{00000000-0005-0000-0000-0000F5000000}"/>
    <cellStyle name="XBodyCenter 39 2" xfId="228" xr:uid="{00000000-0005-0000-0000-0000F6000000}"/>
    <cellStyle name="XBodyCenter 4" xfId="229" xr:uid="{00000000-0005-0000-0000-0000F7000000}"/>
    <cellStyle name="XBodyCenter 4 2" xfId="230" xr:uid="{00000000-0005-0000-0000-0000F8000000}"/>
    <cellStyle name="XBodyCenter 40" xfId="231" xr:uid="{00000000-0005-0000-0000-0000F9000000}"/>
    <cellStyle name="XBodyCenter 40 2" xfId="232" xr:uid="{00000000-0005-0000-0000-0000FA000000}"/>
    <cellStyle name="XBodyCenter 41" xfId="233" xr:uid="{00000000-0005-0000-0000-0000FB000000}"/>
    <cellStyle name="XBodyCenter 41 2" xfId="234" xr:uid="{00000000-0005-0000-0000-0000FC000000}"/>
    <cellStyle name="XBodyCenter 42" xfId="235" xr:uid="{00000000-0005-0000-0000-0000FD000000}"/>
    <cellStyle name="XBodyCenter 42 2" xfId="236" xr:uid="{00000000-0005-0000-0000-0000FE000000}"/>
    <cellStyle name="XBodyCenter 43" xfId="237" xr:uid="{00000000-0005-0000-0000-0000FF000000}"/>
    <cellStyle name="XBodyCenter 43 2" xfId="238" xr:uid="{00000000-0005-0000-0000-000000010000}"/>
    <cellStyle name="XBodyCenter 44" xfId="239" xr:uid="{00000000-0005-0000-0000-000001010000}"/>
    <cellStyle name="XBodyCenter 44 2" xfId="240" xr:uid="{00000000-0005-0000-0000-000002010000}"/>
    <cellStyle name="XBodyCenter 45" xfId="241" xr:uid="{00000000-0005-0000-0000-000003010000}"/>
    <cellStyle name="XBodyCenter 45 2" xfId="242" xr:uid="{00000000-0005-0000-0000-000004010000}"/>
    <cellStyle name="XBodyCenter 46" xfId="243" xr:uid="{00000000-0005-0000-0000-000005010000}"/>
    <cellStyle name="XBodyCenter 46 2" xfId="244" xr:uid="{00000000-0005-0000-0000-000006010000}"/>
    <cellStyle name="XBodyCenter 47" xfId="245" xr:uid="{00000000-0005-0000-0000-000007010000}"/>
    <cellStyle name="XBodyCenter 47 2" xfId="246" xr:uid="{00000000-0005-0000-0000-000008010000}"/>
    <cellStyle name="XBodyCenter 48" xfId="247" xr:uid="{00000000-0005-0000-0000-000009010000}"/>
    <cellStyle name="XBodyCenter 48 2" xfId="248" xr:uid="{00000000-0005-0000-0000-00000A010000}"/>
    <cellStyle name="XBodyCenter 49" xfId="249" xr:uid="{00000000-0005-0000-0000-00000B010000}"/>
    <cellStyle name="XBodyCenter 49 2" xfId="250" xr:uid="{00000000-0005-0000-0000-00000C010000}"/>
    <cellStyle name="XBodyCenter 5" xfId="251" xr:uid="{00000000-0005-0000-0000-00000D010000}"/>
    <cellStyle name="XBodyCenter 5 2" xfId="252" xr:uid="{00000000-0005-0000-0000-00000E010000}"/>
    <cellStyle name="XBodyCenter 50" xfId="253" xr:uid="{00000000-0005-0000-0000-00000F010000}"/>
    <cellStyle name="XBodyCenter 50 2" xfId="254" xr:uid="{00000000-0005-0000-0000-000010010000}"/>
    <cellStyle name="XBodyCenter 51" xfId="255" xr:uid="{00000000-0005-0000-0000-000011010000}"/>
    <cellStyle name="XBodyCenter 51 2" xfId="256" xr:uid="{00000000-0005-0000-0000-000012010000}"/>
    <cellStyle name="XBodyCenter 52" xfId="257" xr:uid="{00000000-0005-0000-0000-000013010000}"/>
    <cellStyle name="XBodyCenter 52 2" xfId="258" xr:uid="{00000000-0005-0000-0000-000014010000}"/>
    <cellStyle name="XBodyCenter 53" xfId="259" xr:uid="{00000000-0005-0000-0000-000015010000}"/>
    <cellStyle name="XBodyCenter 53 2" xfId="260" xr:uid="{00000000-0005-0000-0000-000016010000}"/>
    <cellStyle name="XBodyCenter 54" xfId="261" xr:uid="{00000000-0005-0000-0000-000017010000}"/>
    <cellStyle name="XBodyCenter 54 2" xfId="262" xr:uid="{00000000-0005-0000-0000-000018010000}"/>
    <cellStyle name="XBodyCenter 55" xfId="263" xr:uid="{00000000-0005-0000-0000-000019010000}"/>
    <cellStyle name="XBodyCenter 55 2" xfId="264" xr:uid="{00000000-0005-0000-0000-00001A010000}"/>
    <cellStyle name="XBodyCenter 56" xfId="265" xr:uid="{00000000-0005-0000-0000-00001B010000}"/>
    <cellStyle name="XBodyCenter 56 2" xfId="266" xr:uid="{00000000-0005-0000-0000-00001C010000}"/>
    <cellStyle name="XBodyCenter 57" xfId="267" xr:uid="{00000000-0005-0000-0000-00001D010000}"/>
    <cellStyle name="XBodyCenter 57 2" xfId="268" xr:uid="{00000000-0005-0000-0000-00001E010000}"/>
    <cellStyle name="XBodyCenter 58" xfId="269" xr:uid="{00000000-0005-0000-0000-00001F010000}"/>
    <cellStyle name="XBodyCenter 58 2" xfId="270" xr:uid="{00000000-0005-0000-0000-000020010000}"/>
    <cellStyle name="XBodyCenter 59" xfId="271" xr:uid="{00000000-0005-0000-0000-000021010000}"/>
    <cellStyle name="XBodyCenter 59 2" xfId="272" xr:uid="{00000000-0005-0000-0000-000022010000}"/>
    <cellStyle name="XBodyCenter 6" xfId="273" xr:uid="{00000000-0005-0000-0000-000023010000}"/>
    <cellStyle name="XBodyCenter 6 2" xfId="274" xr:uid="{00000000-0005-0000-0000-000024010000}"/>
    <cellStyle name="XBodyCenter 60" xfId="275" xr:uid="{00000000-0005-0000-0000-000025010000}"/>
    <cellStyle name="XBodyCenter 60 2" xfId="276" xr:uid="{00000000-0005-0000-0000-000026010000}"/>
    <cellStyle name="XBodyCenter 61" xfId="277" xr:uid="{00000000-0005-0000-0000-000027010000}"/>
    <cellStyle name="XBodyCenter 61 2" xfId="278" xr:uid="{00000000-0005-0000-0000-000028010000}"/>
    <cellStyle name="XBodyCenter 62" xfId="279" xr:uid="{00000000-0005-0000-0000-000029010000}"/>
    <cellStyle name="XBodyCenter 62 2" xfId="280" xr:uid="{00000000-0005-0000-0000-00002A010000}"/>
    <cellStyle name="XBodyCenter 63" xfId="281" xr:uid="{00000000-0005-0000-0000-00002B010000}"/>
    <cellStyle name="XBodyCenter 63 2" xfId="282" xr:uid="{00000000-0005-0000-0000-00002C010000}"/>
    <cellStyle name="XBodyCenter 64" xfId="283" xr:uid="{00000000-0005-0000-0000-00002D010000}"/>
    <cellStyle name="XBodyCenter 64 2" xfId="284" xr:uid="{00000000-0005-0000-0000-00002E010000}"/>
    <cellStyle name="XBodyCenter 65" xfId="285" xr:uid="{00000000-0005-0000-0000-00002F010000}"/>
    <cellStyle name="XBodyCenter 65 2" xfId="286" xr:uid="{00000000-0005-0000-0000-000030010000}"/>
    <cellStyle name="XBodyCenter 66" xfId="287" xr:uid="{00000000-0005-0000-0000-000031010000}"/>
    <cellStyle name="XBodyCenter 66 2" xfId="288" xr:uid="{00000000-0005-0000-0000-000032010000}"/>
    <cellStyle name="XBodyCenter 67" xfId="289" xr:uid="{00000000-0005-0000-0000-000033010000}"/>
    <cellStyle name="XBodyCenter 67 2" xfId="290" xr:uid="{00000000-0005-0000-0000-000034010000}"/>
    <cellStyle name="XBodyCenter 68" xfId="291" xr:uid="{00000000-0005-0000-0000-000035010000}"/>
    <cellStyle name="XBodyCenter 68 2" xfId="292" xr:uid="{00000000-0005-0000-0000-000036010000}"/>
    <cellStyle name="XBodyCenter 69" xfId="293" xr:uid="{00000000-0005-0000-0000-000037010000}"/>
    <cellStyle name="XBodyCenter 69 2" xfId="294" xr:uid="{00000000-0005-0000-0000-000038010000}"/>
    <cellStyle name="XBodyCenter 7" xfId="295" xr:uid="{00000000-0005-0000-0000-000039010000}"/>
    <cellStyle name="XBodyCenter 7 2" xfId="296" xr:uid="{00000000-0005-0000-0000-00003A010000}"/>
    <cellStyle name="XBodyCenter 70" xfId="297" xr:uid="{00000000-0005-0000-0000-00003B010000}"/>
    <cellStyle name="XBodyCenter 70 2" xfId="298" xr:uid="{00000000-0005-0000-0000-00003C010000}"/>
    <cellStyle name="XBodyCenter 71" xfId="299" xr:uid="{00000000-0005-0000-0000-00003D010000}"/>
    <cellStyle name="XBodyCenter 71 2" xfId="300" xr:uid="{00000000-0005-0000-0000-00003E010000}"/>
    <cellStyle name="XBodyCenter 72" xfId="301" xr:uid="{00000000-0005-0000-0000-00003F010000}"/>
    <cellStyle name="XBodyCenter 72 2" xfId="302" xr:uid="{00000000-0005-0000-0000-000040010000}"/>
    <cellStyle name="XBodyCenter 73" xfId="303" xr:uid="{00000000-0005-0000-0000-000041010000}"/>
    <cellStyle name="XBodyCenter 73 2" xfId="304" xr:uid="{00000000-0005-0000-0000-000042010000}"/>
    <cellStyle name="XBodyCenter 74" xfId="305" xr:uid="{00000000-0005-0000-0000-000043010000}"/>
    <cellStyle name="XBodyCenter 74 2" xfId="306" xr:uid="{00000000-0005-0000-0000-000044010000}"/>
    <cellStyle name="XBodyCenter 75" xfId="307" xr:uid="{00000000-0005-0000-0000-000045010000}"/>
    <cellStyle name="XBodyCenter 75 2" xfId="308" xr:uid="{00000000-0005-0000-0000-000046010000}"/>
    <cellStyle name="XBodyCenter 76" xfId="309" xr:uid="{00000000-0005-0000-0000-000047010000}"/>
    <cellStyle name="XBodyCenter 76 2" xfId="310" xr:uid="{00000000-0005-0000-0000-000048010000}"/>
    <cellStyle name="XBodyCenter 77" xfId="311" xr:uid="{00000000-0005-0000-0000-000049010000}"/>
    <cellStyle name="XBodyCenter 77 2" xfId="312" xr:uid="{00000000-0005-0000-0000-00004A010000}"/>
    <cellStyle name="XBodyCenter 78" xfId="313" xr:uid="{00000000-0005-0000-0000-00004B010000}"/>
    <cellStyle name="XBodyCenter 78 2" xfId="314" xr:uid="{00000000-0005-0000-0000-00004C010000}"/>
    <cellStyle name="XBodyCenter 79" xfId="315" xr:uid="{00000000-0005-0000-0000-00004D010000}"/>
    <cellStyle name="XBodyCenter 79 2" xfId="316" xr:uid="{00000000-0005-0000-0000-00004E010000}"/>
    <cellStyle name="XBodyCenter 8" xfId="317" xr:uid="{00000000-0005-0000-0000-00004F010000}"/>
    <cellStyle name="XBodyCenter 8 2" xfId="318" xr:uid="{00000000-0005-0000-0000-000050010000}"/>
    <cellStyle name="XBodyCenter 80" xfId="319" xr:uid="{00000000-0005-0000-0000-000051010000}"/>
    <cellStyle name="XBodyCenter 80 2" xfId="320" xr:uid="{00000000-0005-0000-0000-000052010000}"/>
    <cellStyle name="XBodyCenter 81" xfId="321" xr:uid="{00000000-0005-0000-0000-000053010000}"/>
    <cellStyle name="XBodyCenter 81 2" xfId="322" xr:uid="{00000000-0005-0000-0000-000054010000}"/>
    <cellStyle name="XBodyCenter 82" xfId="323" xr:uid="{00000000-0005-0000-0000-000055010000}"/>
    <cellStyle name="XBodyCenter 82 2" xfId="324" xr:uid="{00000000-0005-0000-0000-000056010000}"/>
    <cellStyle name="XBodyCenter 83" xfId="325" xr:uid="{00000000-0005-0000-0000-000057010000}"/>
    <cellStyle name="XBodyCenter 83 2" xfId="326" xr:uid="{00000000-0005-0000-0000-000058010000}"/>
    <cellStyle name="XBodyCenter 84" xfId="327" xr:uid="{00000000-0005-0000-0000-000059010000}"/>
    <cellStyle name="XBodyCenter 84 2" xfId="328" xr:uid="{00000000-0005-0000-0000-00005A010000}"/>
    <cellStyle name="XBodyCenter 85" xfId="329" xr:uid="{00000000-0005-0000-0000-00005B010000}"/>
    <cellStyle name="XBodyCenter 85 2" xfId="330" xr:uid="{00000000-0005-0000-0000-00005C010000}"/>
    <cellStyle name="XBodyCenter 86" xfId="331" xr:uid="{00000000-0005-0000-0000-00005D010000}"/>
    <cellStyle name="XBodyCenter 86 2" xfId="332" xr:uid="{00000000-0005-0000-0000-00005E010000}"/>
    <cellStyle name="XBodyCenter 87" xfId="333" xr:uid="{00000000-0005-0000-0000-00005F010000}"/>
    <cellStyle name="XBodyCenter 88" xfId="334" xr:uid="{00000000-0005-0000-0000-000060010000}"/>
    <cellStyle name="XBodyCenter 89" xfId="1246" xr:uid="{00000000-0005-0000-0000-000061010000}"/>
    <cellStyle name="XBodyCenter 9" xfId="335" xr:uid="{00000000-0005-0000-0000-000062010000}"/>
    <cellStyle name="XBodyCenter 9 2" xfId="336" xr:uid="{00000000-0005-0000-0000-000063010000}"/>
    <cellStyle name="XBodyTop" xfId="337" xr:uid="{00000000-0005-0000-0000-000064010000}"/>
    <cellStyle name="XBodyTop 10" xfId="338" xr:uid="{00000000-0005-0000-0000-000065010000}"/>
    <cellStyle name="XBodyTop 11" xfId="339" xr:uid="{00000000-0005-0000-0000-000066010000}"/>
    <cellStyle name="XBodyTop 12" xfId="340" xr:uid="{00000000-0005-0000-0000-000067010000}"/>
    <cellStyle name="XBodyTop 13" xfId="341" xr:uid="{00000000-0005-0000-0000-000068010000}"/>
    <cellStyle name="XBodyTop 14" xfId="342" xr:uid="{00000000-0005-0000-0000-000069010000}"/>
    <cellStyle name="XBodyTop 15" xfId="343" xr:uid="{00000000-0005-0000-0000-00006A010000}"/>
    <cellStyle name="XBodyTop 16" xfId="344" xr:uid="{00000000-0005-0000-0000-00006B010000}"/>
    <cellStyle name="XBodyTop 17" xfId="345" xr:uid="{00000000-0005-0000-0000-00006C010000}"/>
    <cellStyle name="XBodyTop 18" xfId="346" xr:uid="{00000000-0005-0000-0000-00006D010000}"/>
    <cellStyle name="XBodyTop 19" xfId="347" xr:uid="{00000000-0005-0000-0000-00006E010000}"/>
    <cellStyle name="XBodyTop 2" xfId="348" xr:uid="{00000000-0005-0000-0000-00006F010000}"/>
    <cellStyle name="XBodyTop 20" xfId="349" xr:uid="{00000000-0005-0000-0000-000070010000}"/>
    <cellStyle name="XBodyTop 21" xfId="350" xr:uid="{00000000-0005-0000-0000-000071010000}"/>
    <cellStyle name="XBodyTop 22" xfId="351" xr:uid="{00000000-0005-0000-0000-000072010000}"/>
    <cellStyle name="XBodyTop 23" xfId="352" xr:uid="{00000000-0005-0000-0000-000073010000}"/>
    <cellStyle name="XBodyTop 24" xfId="353" xr:uid="{00000000-0005-0000-0000-000074010000}"/>
    <cellStyle name="XBodyTop 25" xfId="354" xr:uid="{00000000-0005-0000-0000-000075010000}"/>
    <cellStyle name="XBodyTop 26" xfId="355" xr:uid="{00000000-0005-0000-0000-000076010000}"/>
    <cellStyle name="XBodyTop 27" xfId="356" xr:uid="{00000000-0005-0000-0000-000077010000}"/>
    <cellStyle name="XBodyTop 28" xfId="357" xr:uid="{00000000-0005-0000-0000-000078010000}"/>
    <cellStyle name="XBodyTop 29" xfId="358" xr:uid="{00000000-0005-0000-0000-000079010000}"/>
    <cellStyle name="XBodyTop 3" xfId="359" xr:uid="{00000000-0005-0000-0000-00007A010000}"/>
    <cellStyle name="XBodyTop 30" xfId="360" xr:uid="{00000000-0005-0000-0000-00007B010000}"/>
    <cellStyle name="XBodyTop 31" xfId="361" xr:uid="{00000000-0005-0000-0000-00007C010000}"/>
    <cellStyle name="XBodyTop 32" xfId="362" xr:uid="{00000000-0005-0000-0000-00007D010000}"/>
    <cellStyle name="XBodyTop 33" xfId="363" xr:uid="{00000000-0005-0000-0000-00007E010000}"/>
    <cellStyle name="XBodyTop 34" xfId="364" xr:uid="{00000000-0005-0000-0000-00007F010000}"/>
    <cellStyle name="XBodyTop 35" xfId="365" xr:uid="{00000000-0005-0000-0000-000080010000}"/>
    <cellStyle name="XBodyTop 36" xfId="366" xr:uid="{00000000-0005-0000-0000-000081010000}"/>
    <cellStyle name="XBodyTop 37" xfId="367" xr:uid="{00000000-0005-0000-0000-000082010000}"/>
    <cellStyle name="XBodyTop 38" xfId="368" xr:uid="{00000000-0005-0000-0000-000083010000}"/>
    <cellStyle name="XBodyTop 39" xfId="369" xr:uid="{00000000-0005-0000-0000-000084010000}"/>
    <cellStyle name="XBodyTop 4" xfId="370" xr:uid="{00000000-0005-0000-0000-000085010000}"/>
    <cellStyle name="XBodyTop 40" xfId="371" xr:uid="{00000000-0005-0000-0000-000086010000}"/>
    <cellStyle name="XBodyTop 41" xfId="372" xr:uid="{00000000-0005-0000-0000-000087010000}"/>
    <cellStyle name="XBodyTop 42" xfId="373" xr:uid="{00000000-0005-0000-0000-000088010000}"/>
    <cellStyle name="XBodyTop 43" xfId="374" xr:uid="{00000000-0005-0000-0000-000089010000}"/>
    <cellStyle name="XBodyTop 44" xfId="375" xr:uid="{00000000-0005-0000-0000-00008A010000}"/>
    <cellStyle name="XBodyTop 45" xfId="376" xr:uid="{00000000-0005-0000-0000-00008B010000}"/>
    <cellStyle name="XBodyTop 46" xfId="377" xr:uid="{00000000-0005-0000-0000-00008C010000}"/>
    <cellStyle name="XBodyTop 47" xfId="378" xr:uid="{00000000-0005-0000-0000-00008D010000}"/>
    <cellStyle name="XBodyTop 48" xfId="379" xr:uid="{00000000-0005-0000-0000-00008E010000}"/>
    <cellStyle name="XBodyTop 49" xfId="380" xr:uid="{00000000-0005-0000-0000-00008F010000}"/>
    <cellStyle name="XBodyTop 5" xfId="381" xr:uid="{00000000-0005-0000-0000-000090010000}"/>
    <cellStyle name="XBodyTop 50" xfId="382" xr:uid="{00000000-0005-0000-0000-000091010000}"/>
    <cellStyle name="XBodyTop 51" xfId="383" xr:uid="{00000000-0005-0000-0000-000092010000}"/>
    <cellStyle name="XBodyTop 52" xfId="384" xr:uid="{00000000-0005-0000-0000-000093010000}"/>
    <cellStyle name="XBodyTop 53" xfId="385" xr:uid="{00000000-0005-0000-0000-000094010000}"/>
    <cellStyle name="XBodyTop 54" xfId="386" xr:uid="{00000000-0005-0000-0000-000095010000}"/>
    <cellStyle name="XBodyTop 55" xfId="387" xr:uid="{00000000-0005-0000-0000-000096010000}"/>
    <cellStyle name="XBodyTop 56" xfId="388" xr:uid="{00000000-0005-0000-0000-000097010000}"/>
    <cellStyle name="XBodyTop 57" xfId="389" xr:uid="{00000000-0005-0000-0000-000098010000}"/>
    <cellStyle name="XBodyTop 58" xfId="390" xr:uid="{00000000-0005-0000-0000-000099010000}"/>
    <cellStyle name="XBodyTop 59" xfId="391" xr:uid="{00000000-0005-0000-0000-00009A010000}"/>
    <cellStyle name="XBodyTop 6" xfId="392" xr:uid="{00000000-0005-0000-0000-00009B010000}"/>
    <cellStyle name="XBodyTop 60" xfId="393" xr:uid="{00000000-0005-0000-0000-00009C010000}"/>
    <cellStyle name="XBodyTop 61" xfId="394" xr:uid="{00000000-0005-0000-0000-00009D010000}"/>
    <cellStyle name="XBodyTop 62" xfId="395" xr:uid="{00000000-0005-0000-0000-00009E010000}"/>
    <cellStyle name="XBodyTop 63" xfId="396" xr:uid="{00000000-0005-0000-0000-00009F010000}"/>
    <cellStyle name="XBodyTop 64" xfId="397" xr:uid="{00000000-0005-0000-0000-0000A0010000}"/>
    <cellStyle name="XBodyTop 65" xfId="398" xr:uid="{00000000-0005-0000-0000-0000A1010000}"/>
    <cellStyle name="XBodyTop 66" xfId="399" xr:uid="{00000000-0005-0000-0000-0000A2010000}"/>
    <cellStyle name="XBodyTop 67" xfId="400" xr:uid="{00000000-0005-0000-0000-0000A3010000}"/>
    <cellStyle name="XBodyTop 68" xfId="401" xr:uid="{00000000-0005-0000-0000-0000A4010000}"/>
    <cellStyle name="XBodyTop 69" xfId="402" xr:uid="{00000000-0005-0000-0000-0000A5010000}"/>
    <cellStyle name="XBodyTop 7" xfId="403" xr:uid="{00000000-0005-0000-0000-0000A6010000}"/>
    <cellStyle name="XBodyTop 70" xfId="404" xr:uid="{00000000-0005-0000-0000-0000A7010000}"/>
    <cellStyle name="XBodyTop 71" xfId="405" xr:uid="{00000000-0005-0000-0000-0000A8010000}"/>
    <cellStyle name="XBodyTop 72" xfId="406" xr:uid="{00000000-0005-0000-0000-0000A9010000}"/>
    <cellStyle name="XBodyTop 73" xfId="407" xr:uid="{00000000-0005-0000-0000-0000AA010000}"/>
    <cellStyle name="XBodyTop 74" xfId="408" xr:uid="{00000000-0005-0000-0000-0000AB010000}"/>
    <cellStyle name="XBodyTop 75" xfId="409" xr:uid="{00000000-0005-0000-0000-0000AC010000}"/>
    <cellStyle name="XBodyTop 76" xfId="410" xr:uid="{00000000-0005-0000-0000-0000AD010000}"/>
    <cellStyle name="XBodyTop 77" xfId="411" xr:uid="{00000000-0005-0000-0000-0000AE010000}"/>
    <cellStyle name="XBodyTop 78" xfId="412" xr:uid="{00000000-0005-0000-0000-0000AF010000}"/>
    <cellStyle name="XBodyTop 79" xfId="413" xr:uid="{00000000-0005-0000-0000-0000B0010000}"/>
    <cellStyle name="XBodyTop 8" xfId="414" xr:uid="{00000000-0005-0000-0000-0000B1010000}"/>
    <cellStyle name="XBodyTop 80" xfId="415" xr:uid="{00000000-0005-0000-0000-0000B2010000}"/>
    <cellStyle name="XBodyTop 81" xfId="416" xr:uid="{00000000-0005-0000-0000-0000B3010000}"/>
    <cellStyle name="XBodyTop 82" xfId="417" xr:uid="{00000000-0005-0000-0000-0000B4010000}"/>
    <cellStyle name="XBodyTop 83" xfId="418" xr:uid="{00000000-0005-0000-0000-0000B5010000}"/>
    <cellStyle name="XBodyTop 84" xfId="419" xr:uid="{00000000-0005-0000-0000-0000B6010000}"/>
    <cellStyle name="XBodyTop 85" xfId="420" xr:uid="{00000000-0005-0000-0000-0000B7010000}"/>
    <cellStyle name="XBodyTop 86" xfId="421" xr:uid="{00000000-0005-0000-0000-0000B8010000}"/>
    <cellStyle name="XBodyTop 87" xfId="422" xr:uid="{00000000-0005-0000-0000-0000B9010000}"/>
    <cellStyle name="XBodyTop 9" xfId="423" xr:uid="{00000000-0005-0000-0000-0000BA010000}"/>
    <cellStyle name="XPivot1" xfId="424" xr:uid="{00000000-0005-0000-0000-0000BB010000}"/>
    <cellStyle name="XPivot1 2" xfId="425" xr:uid="{00000000-0005-0000-0000-0000BC010000}"/>
    <cellStyle name="XPivot10" xfId="426" xr:uid="{00000000-0005-0000-0000-0000BD010000}"/>
    <cellStyle name="XPivot10 10" xfId="427" xr:uid="{00000000-0005-0000-0000-0000BE010000}"/>
    <cellStyle name="XPivot10 11" xfId="428" xr:uid="{00000000-0005-0000-0000-0000BF010000}"/>
    <cellStyle name="XPivot10 12" xfId="429" xr:uid="{00000000-0005-0000-0000-0000C0010000}"/>
    <cellStyle name="XPivot10 13" xfId="430" xr:uid="{00000000-0005-0000-0000-0000C1010000}"/>
    <cellStyle name="XPivot10 14" xfId="431" xr:uid="{00000000-0005-0000-0000-0000C2010000}"/>
    <cellStyle name="XPivot10 15" xfId="432" xr:uid="{00000000-0005-0000-0000-0000C3010000}"/>
    <cellStyle name="XPivot10 16" xfId="433" xr:uid="{00000000-0005-0000-0000-0000C4010000}"/>
    <cellStyle name="XPivot10 17" xfId="434" xr:uid="{00000000-0005-0000-0000-0000C5010000}"/>
    <cellStyle name="XPivot10 18" xfId="435" xr:uid="{00000000-0005-0000-0000-0000C6010000}"/>
    <cellStyle name="XPivot10 19" xfId="436" xr:uid="{00000000-0005-0000-0000-0000C7010000}"/>
    <cellStyle name="XPivot10 2" xfId="437" xr:uid="{00000000-0005-0000-0000-0000C8010000}"/>
    <cellStyle name="XPivot10 20" xfId="438" xr:uid="{00000000-0005-0000-0000-0000C9010000}"/>
    <cellStyle name="XPivot10 21" xfId="439" xr:uid="{00000000-0005-0000-0000-0000CA010000}"/>
    <cellStyle name="XPivot10 22" xfId="440" xr:uid="{00000000-0005-0000-0000-0000CB010000}"/>
    <cellStyle name="XPivot10 23" xfId="441" xr:uid="{00000000-0005-0000-0000-0000CC010000}"/>
    <cellStyle name="XPivot10 24" xfId="442" xr:uid="{00000000-0005-0000-0000-0000CD010000}"/>
    <cellStyle name="XPivot10 25" xfId="443" xr:uid="{00000000-0005-0000-0000-0000CE010000}"/>
    <cellStyle name="XPivot10 26" xfId="444" xr:uid="{00000000-0005-0000-0000-0000CF010000}"/>
    <cellStyle name="XPivot10 27" xfId="445" xr:uid="{00000000-0005-0000-0000-0000D0010000}"/>
    <cellStyle name="XPivot10 28" xfId="446" xr:uid="{00000000-0005-0000-0000-0000D1010000}"/>
    <cellStyle name="XPivot10 29" xfId="447" xr:uid="{00000000-0005-0000-0000-0000D2010000}"/>
    <cellStyle name="XPivot10 3" xfId="448" xr:uid="{00000000-0005-0000-0000-0000D3010000}"/>
    <cellStyle name="XPivot10 30" xfId="449" xr:uid="{00000000-0005-0000-0000-0000D4010000}"/>
    <cellStyle name="XPivot10 31" xfId="450" xr:uid="{00000000-0005-0000-0000-0000D5010000}"/>
    <cellStyle name="XPivot10 32" xfId="451" xr:uid="{00000000-0005-0000-0000-0000D6010000}"/>
    <cellStyle name="XPivot10 33" xfId="452" xr:uid="{00000000-0005-0000-0000-0000D7010000}"/>
    <cellStyle name="XPivot10 34" xfId="453" xr:uid="{00000000-0005-0000-0000-0000D8010000}"/>
    <cellStyle name="XPivot10 35" xfId="454" xr:uid="{00000000-0005-0000-0000-0000D9010000}"/>
    <cellStyle name="XPivot10 36" xfId="455" xr:uid="{00000000-0005-0000-0000-0000DA010000}"/>
    <cellStyle name="XPivot10 37" xfId="456" xr:uid="{00000000-0005-0000-0000-0000DB010000}"/>
    <cellStyle name="XPivot10 38" xfId="457" xr:uid="{00000000-0005-0000-0000-0000DC010000}"/>
    <cellStyle name="XPivot10 39" xfId="458" xr:uid="{00000000-0005-0000-0000-0000DD010000}"/>
    <cellStyle name="XPivot10 4" xfId="459" xr:uid="{00000000-0005-0000-0000-0000DE010000}"/>
    <cellStyle name="XPivot10 40" xfId="460" xr:uid="{00000000-0005-0000-0000-0000DF010000}"/>
    <cellStyle name="XPivot10 41" xfId="461" xr:uid="{00000000-0005-0000-0000-0000E0010000}"/>
    <cellStyle name="XPivot10 42" xfId="462" xr:uid="{00000000-0005-0000-0000-0000E1010000}"/>
    <cellStyle name="XPivot10 43" xfId="463" xr:uid="{00000000-0005-0000-0000-0000E2010000}"/>
    <cellStyle name="XPivot10 44" xfId="464" xr:uid="{00000000-0005-0000-0000-0000E3010000}"/>
    <cellStyle name="XPivot10 45" xfId="465" xr:uid="{00000000-0005-0000-0000-0000E4010000}"/>
    <cellStyle name="XPivot10 46" xfId="466" xr:uid="{00000000-0005-0000-0000-0000E5010000}"/>
    <cellStyle name="XPivot10 47" xfId="467" xr:uid="{00000000-0005-0000-0000-0000E6010000}"/>
    <cellStyle name="XPivot10 48" xfId="468" xr:uid="{00000000-0005-0000-0000-0000E7010000}"/>
    <cellStyle name="XPivot10 49" xfId="469" xr:uid="{00000000-0005-0000-0000-0000E8010000}"/>
    <cellStyle name="XPivot10 5" xfId="470" xr:uid="{00000000-0005-0000-0000-0000E9010000}"/>
    <cellStyle name="XPivot10 50" xfId="471" xr:uid="{00000000-0005-0000-0000-0000EA010000}"/>
    <cellStyle name="XPivot10 51" xfId="472" xr:uid="{00000000-0005-0000-0000-0000EB010000}"/>
    <cellStyle name="XPivot10 52" xfId="473" xr:uid="{00000000-0005-0000-0000-0000EC010000}"/>
    <cellStyle name="XPivot10 53" xfId="474" xr:uid="{00000000-0005-0000-0000-0000ED010000}"/>
    <cellStyle name="XPivot10 54" xfId="475" xr:uid="{00000000-0005-0000-0000-0000EE010000}"/>
    <cellStyle name="XPivot10 55" xfId="476" xr:uid="{00000000-0005-0000-0000-0000EF010000}"/>
    <cellStyle name="XPivot10 56" xfId="477" xr:uid="{00000000-0005-0000-0000-0000F0010000}"/>
    <cellStyle name="XPivot10 57" xfId="478" xr:uid="{00000000-0005-0000-0000-0000F1010000}"/>
    <cellStyle name="XPivot10 58" xfId="479" xr:uid="{00000000-0005-0000-0000-0000F2010000}"/>
    <cellStyle name="XPivot10 59" xfId="480" xr:uid="{00000000-0005-0000-0000-0000F3010000}"/>
    <cellStyle name="XPivot10 6" xfId="481" xr:uid="{00000000-0005-0000-0000-0000F4010000}"/>
    <cellStyle name="XPivot10 60" xfId="482" xr:uid="{00000000-0005-0000-0000-0000F5010000}"/>
    <cellStyle name="XPivot10 61" xfId="483" xr:uid="{00000000-0005-0000-0000-0000F6010000}"/>
    <cellStyle name="XPivot10 62" xfId="484" xr:uid="{00000000-0005-0000-0000-0000F7010000}"/>
    <cellStyle name="XPivot10 63" xfId="485" xr:uid="{00000000-0005-0000-0000-0000F8010000}"/>
    <cellStyle name="XPivot10 64" xfId="486" xr:uid="{00000000-0005-0000-0000-0000F9010000}"/>
    <cellStyle name="XPivot10 65" xfId="487" xr:uid="{00000000-0005-0000-0000-0000FA010000}"/>
    <cellStyle name="XPivot10 66" xfId="488" xr:uid="{00000000-0005-0000-0000-0000FB010000}"/>
    <cellStyle name="XPivot10 67" xfId="489" xr:uid="{00000000-0005-0000-0000-0000FC010000}"/>
    <cellStyle name="XPivot10 68" xfId="490" xr:uid="{00000000-0005-0000-0000-0000FD010000}"/>
    <cellStyle name="XPivot10 69" xfId="491" xr:uid="{00000000-0005-0000-0000-0000FE010000}"/>
    <cellStyle name="XPivot10 7" xfId="492" xr:uid="{00000000-0005-0000-0000-0000FF010000}"/>
    <cellStyle name="XPivot10 70" xfId="493" xr:uid="{00000000-0005-0000-0000-000000020000}"/>
    <cellStyle name="XPivot10 71" xfId="494" xr:uid="{00000000-0005-0000-0000-000001020000}"/>
    <cellStyle name="XPivot10 72" xfId="495" xr:uid="{00000000-0005-0000-0000-000002020000}"/>
    <cellStyle name="XPivot10 73" xfId="496" xr:uid="{00000000-0005-0000-0000-000003020000}"/>
    <cellStyle name="XPivot10 74" xfId="497" xr:uid="{00000000-0005-0000-0000-000004020000}"/>
    <cellStyle name="XPivot10 75" xfId="498" xr:uid="{00000000-0005-0000-0000-000005020000}"/>
    <cellStyle name="XPivot10 76" xfId="499" xr:uid="{00000000-0005-0000-0000-000006020000}"/>
    <cellStyle name="XPivot10 77" xfId="500" xr:uid="{00000000-0005-0000-0000-000007020000}"/>
    <cellStyle name="XPivot10 78" xfId="501" xr:uid="{00000000-0005-0000-0000-000008020000}"/>
    <cellStyle name="XPivot10 79" xfId="502" xr:uid="{00000000-0005-0000-0000-000009020000}"/>
    <cellStyle name="XPivot10 8" xfId="503" xr:uid="{00000000-0005-0000-0000-00000A020000}"/>
    <cellStyle name="XPivot10 80" xfId="504" xr:uid="{00000000-0005-0000-0000-00000B020000}"/>
    <cellStyle name="XPivot10 81" xfId="505" xr:uid="{00000000-0005-0000-0000-00000C020000}"/>
    <cellStyle name="XPivot10 82" xfId="506" xr:uid="{00000000-0005-0000-0000-00000D020000}"/>
    <cellStyle name="XPivot10 83" xfId="507" xr:uid="{00000000-0005-0000-0000-00000E020000}"/>
    <cellStyle name="XPivot10 84" xfId="508" xr:uid="{00000000-0005-0000-0000-00000F020000}"/>
    <cellStyle name="XPivot10 85" xfId="509" xr:uid="{00000000-0005-0000-0000-000010020000}"/>
    <cellStyle name="XPivot10 86" xfId="510" xr:uid="{00000000-0005-0000-0000-000011020000}"/>
    <cellStyle name="XPivot10 87" xfId="511" xr:uid="{00000000-0005-0000-0000-000012020000}"/>
    <cellStyle name="XPivot10 9" xfId="512" xr:uid="{00000000-0005-0000-0000-000013020000}"/>
    <cellStyle name="XPivot11" xfId="513" xr:uid="{00000000-0005-0000-0000-000014020000}"/>
    <cellStyle name="XPivot11 10" xfId="514" xr:uid="{00000000-0005-0000-0000-000015020000}"/>
    <cellStyle name="XPivot11 11" xfId="515" xr:uid="{00000000-0005-0000-0000-000016020000}"/>
    <cellStyle name="XPivot11 12" xfId="516" xr:uid="{00000000-0005-0000-0000-000017020000}"/>
    <cellStyle name="XPivot11 13" xfId="517" xr:uid="{00000000-0005-0000-0000-000018020000}"/>
    <cellStyle name="XPivot11 14" xfId="518" xr:uid="{00000000-0005-0000-0000-000019020000}"/>
    <cellStyle name="XPivot11 15" xfId="519" xr:uid="{00000000-0005-0000-0000-00001A020000}"/>
    <cellStyle name="XPivot11 16" xfId="520" xr:uid="{00000000-0005-0000-0000-00001B020000}"/>
    <cellStyle name="XPivot11 17" xfId="521" xr:uid="{00000000-0005-0000-0000-00001C020000}"/>
    <cellStyle name="XPivot11 18" xfId="522" xr:uid="{00000000-0005-0000-0000-00001D020000}"/>
    <cellStyle name="XPivot11 19" xfId="523" xr:uid="{00000000-0005-0000-0000-00001E020000}"/>
    <cellStyle name="XPivot11 2" xfId="524" xr:uid="{00000000-0005-0000-0000-00001F020000}"/>
    <cellStyle name="XPivot11 20" xfId="525" xr:uid="{00000000-0005-0000-0000-000020020000}"/>
    <cellStyle name="XPivot11 21" xfId="526" xr:uid="{00000000-0005-0000-0000-000021020000}"/>
    <cellStyle name="XPivot11 22" xfId="527" xr:uid="{00000000-0005-0000-0000-000022020000}"/>
    <cellStyle name="XPivot11 23" xfId="528" xr:uid="{00000000-0005-0000-0000-000023020000}"/>
    <cellStyle name="XPivot11 24" xfId="529" xr:uid="{00000000-0005-0000-0000-000024020000}"/>
    <cellStyle name="XPivot11 25" xfId="530" xr:uid="{00000000-0005-0000-0000-000025020000}"/>
    <cellStyle name="XPivot11 26" xfId="531" xr:uid="{00000000-0005-0000-0000-000026020000}"/>
    <cellStyle name="XPivot11 27" xfId="532" xr:uid="{00000000-0005-0000-0000-000027020000}"/>
    <cellStyle name="XPivot11 28" xfId="533" xr:uid="{00000000-0005-0000-0000-000028020000}"/>
    <cellStyle name="XPivot11 29" xfId="534" xr:uid="{00000000-0005-0000-0000-000029020000}"/>
    <cellStyle name="XPivot11 3" xfId="535" xr:uid="{00000000-0005-0000-0000-00002A020000}"/>
    <cellStyle name="XPivot11 30" xfId="536" xr:uid="{00000000-0005-0000-0000-00002B020000}"/>
    <cellStyle name="XPivot11 31" xfId="537" xr:uid="{00000000-0005-0000-0000-00002C020000}"/>
    <cellStyle name="XPivot11 32" xfId="538" xr:uid="{00000000-0005-0000-0000-00002D020000}"/>
    <cellStyle name="XPivot11 33" xfId="539" xr:uid="{00000000-0005-0000-0000-00002E020000}"/>
    <cellStyle name="XPivot11 34" xfId="540" xr:uid="{00000000-0005-0000-0000-00002F020000}"/>
    <cellStyle name="XPivot11 35" xfId="541" xr:uid="{00000000-0005-0000-0000-000030020000}"/>
    <cellStyle name="XPivot11 36" xfId="542" xr:uid="{00000000-0005-0000-0000-000031020000}"/>
    <cellStyle name="XPivot11 37" xfId="543" xr:uid="{00000000-0005-0000-0000-000032020000}"/>
    <cellStyle name="XPivot11 38" xfId="544" xr:uid="{00000000-0005-0000-0000-000033020000}"/>
    <cellStyle name="XPivot11 39" xfId="545" xr:uid="{00000000-0005-0000-0000-000034020000}"/>
    <cellStyle name="XPivot11 4" xfId="546" xr:uid="{00000000-0005-0000-0000-000035020000}"/>
    <cellStyle name="XPivot11 40" xfId="547" xr:uid="{00000000-0005-0000-0000-000036020000}"/>
    <cellStyle name="XPivot11 41" xfId="548" xr:uid="{00000000-0005-0000-0000-000037020000}"/>
    <cellStyle name="XPivot11 42" xfId="549" xr:uid="{00000000-0005-0000-0000-000038020000}"/>
    <cellStyle name="XPivot11 43" xfId="550" xr:uid="{00000000-0005-0000-0000-000039020000}"/>
    <cellStyle name="XPivot11 44" xfId="551" xr:uid="{00000000-0005-0000-0000-00003A020000}"/>
    <cellStyle name="XPivot11 45" xfId="552" xr:uid="{00000000-0005-0000-0000-00003B020000}"/>
    <cellStyle name="XPivot11 46" xfId="553" xr:uid="{00000000-0005-0000-0000-00003C020000}"/>
    <cellStyle name="XPivot11 47" xfId="554" xr:uid="{00000000-0005-0000-0000-00003D020000}"/>
    <cellStyle name="XPivot11 48" xfId="555" xr:uid="{00000000-0005-0000-0000-00003E020000}"/>
    <cellStyle name="XPivot11 49" xfId="556" xr:uid="{00000000-0005-0000-0000-00003F020000}"/>
    <cellStyle name="XPivot11 5" xfId="557" xr:uid="{00000000-0005-0000-0000-000040020000}"/>
    <cellStyle name="XPivot11 50" xfId="558" xr:uid="{00000000-0005-0000-0000-000041020000}"/>
    <cellStyle name="XPivot11 51" xfId="559" xr:uid="{00000000-0005-0000-0000-000042020000}"/>
    <cellStyle name="XPivot11 52" xfId="560" xr:uid="{00000000-0005-0000-0000-000043020000}"/>
    <cellStyle name="XPivot11 53" xfId="561" xr:uid="{00000000-0005-0000-0000-000044020000}"/>
    <cellStyle name="XPivot11 54" xfId="562" xr:uid="{00000000-0005-0000-0000-000045020000}"/>
    <cellStyle name="XPivot11 55" xfId="563" xr:uid="{00000000-0005-0000-0000-000046020000}"/>
    <cellStyle name="XPivot11 56" xfId="564" xr:uid="{00000000-0005-0000-0000-000047020000}"/>
    <cellStyle name="XPivot11 57" xfId="565" xr:uid="{00000000-0005-0000-0000-000048020000}"/>
    <cellStyle name="XPivot11 58" xfId="566" xr:uid="{00000000-0005-0000-0000-000049020000}"/>
    <cellStyle name="XPivot11 59" xfId="567" xr:uid="{00000000-0005-0000-0000-00004A020000}"/>
    <cellStyle name="XPivot11 6" xfId="568" xr:uid="{00000000-0005-0000-0000-00004B020000}"/>
    <cellStyle name="XPivot11 60" xfId="569" xr:uid="{00000000-0005-0000-0000-00004C020000}"/>
    <cellStyle name="XPivot11 61" xfId="570" xr:uid="{00000000-0005-0000-0000-00004D020000}"/>
    <cellStyle name="XPivot11 62" xfId="571" xr:uid="{00000000-0005-0000-0000-00004E020000}"/>
    <cellStyle name="XPivot11 63" xfId="572" xr:uid="{00000000-0005-0000-0000-00004F020000}"/>
    <cellStyle name="XPivot11 64" xfId="573" xr:uid="{00000000-0005-0000-0000-000050020000}"/>
    <cellStyle name="XPivot11 65" xfId="574" xr:uid="{00000000-0005-0000-0000-000051020000}"/>
    <cellStyle name="XPivot11 66" xfId="575" xr:uid="{00000000-0005-0000-0000-000052020000}"/>
    <cellStyle name="XPivot11 67" xfId="576" xr:uid="{00000000-0005-0000-0000-000053020000}"/>
    <cellStyle name="XPivot11 68" xfId="577" xr:uid="{00000000-0005-0000-0000-000054020000}"/>
    <cellStyle name="XPivot11 69" xfId="578" xr:uid="{00000000-0005-0000-0000-000055020000}"/>
    <cellStyle name="XPivot11 7" xfId="579" xr:uid="{00000000-0005-0000-0000-000056020000}"/>
    <cellStyle name="XPivot11 70" xfId="580" xr:uid="{00000000-0005-0000-0000-000057020000}"/>
    <cellStyle name="XPivot11 71" xfId="581" xr:uid="{00000000-0005-0000-0000-000058020000}"/>
    <cellStyle name="XPivot11 72" xfId="582" xr:uid="{00000000-0005-0000-0000-000059020000}"/>
    <cellStyle name="XPivot11 73" xfId="583" xr:uid="{00000000-0005-0000-0000-00005A020000}"/>
    <cellStyle name="XPivot11 74" xfId="584" xr:uid="{00000000-0005-0000-0000-00005B020000}"/>
    <cellStyle name="XPivot11 75" xfId="585" xr:uid="{00000000-0005-0000-0000-00005C020000}"/>
    <cellStyle name="XPivot11 76" xfId="586" xr:uid="{00000000-0005-0000-0000-00005D020000}"/>
    <cellStyle name="XPivot11 77" xfId="587" xr:uid="{00000000-0005-0000-0000-00005E020000}"/>
    <cellStyle name="XPivot11 78" xfId="588" xr:uid="{00000000-0005-0000-0000-00005F020000}"/>
    <cellStyle name="XPivot11 79" xfId="589" xr:uid="{00000000-0005-0000-0000-000060020000}"/>
    <cellStyle name="XPivot11 8" xfId="590" xr:uid="{00000000-0005-0000-0000-000061020000}"/>
    <cellStyle name="XPivot11 80" xfId="591" xr:uid="{00000000-0005-0000-0000-000062020000}"/>
    <cellStyle name="XPivot11 81" xfId="592" xr:uid="{00000000-0005-0000-0000-000063020000}"/>
    <cellStyle name="XPivot11 82" xfId="593" xr:uid="{00000000-0005-0000-0000-000064020000}"/>
    <cellStyle name="XPivot11 83" xfId="594" xr:uid="{00000000-0005-0000-0000-000065020000}"/>
    <cellStyle name="XPivot11 84" xfId="595" xr:uid="{00000000-0005-0000-0000-000066020000}"/>
    <cellStyle name="XPivot11 85" xfId="596" xr:uid="{00000000-0005-0000-0000-000067020000}"/>
    <cellStyle name="XPivot11 86" xfId="597" xr:uid="{00000000-0005-0000-0000-000068020000}"/>
    <cellStyle name="XPivot11 87" xfId="598" xr:uid="{00000000-0005-0000-0000-000069020000}"/>
    <cellStyle name="XPivot11 9" xfId="599" xr:uid="{00000000-0005-0000-0000-00006A020000}"/>
    <cellStyle name="XPivot12" xfId="600" xr:uid="{00000000-0005-0000-0000-00006B020000}"/>
    <cellStyle name="XPivot13" xfId="601" xr:uid="{00000000-0005-0000-0000-00006C020000}"/>
    <cellStyle name="XPivot13 10" xfId="602" xr:uid="{00000000-0005-0000-0000-00006D020000}"/>
    <cellStyle name="XPivot13 11" xfId="603" xr:uid="{00000000-0005-0000-0000-00006E020000}"/>
    <cellStyle name="XPivot13 12" xfId="604" xr:uid="{00000000-0005-0000-0000-00006F020000}"/>
    <cellStyle name="XPivot13 13" xfId="605" xr:uid="{00000000-0005-0000-0000-000070020000}"/>
    <cellStyle name="XPivot13 14" xfId="606" xr:uid="{00000000-0005-0000-0000-000071020000}"/>
    <cellStyle name="XPivot13 15" xfId="607" xr:uid="{00000000-0005-0000-0000-000072020000}"/>
    <cellStyle name="XPivot13 16" xfId="608" xr:uid="{00000000-0005-0000-0000-000073020000}"/>
    <cellStyle name="XPivot13 17" xfId="609" xr:uid="{00000000-0005-0000-0000-000074020000}"/>
    <cellStyle name="XPivot13 18" xfId="610" xr:uid="{00000000-0005-0000-0000-000075020000}"/>
    <cellStyle name="XPivot13 19" xfId="611" xr:uid="{00000000-0005-0000-0000-000076020000}"/>
    <cellStyle name="XPivot13 2" xfId="612" xr:uid="{00000000-0005-0000-0000-000077020000}"/>
    <cellStyle name="XPivot13 20" xfId="613" xr:uid="{00000000-0005-0000-0000-000078020000}"/>
    <cellStyle name="XPivot13 21" xfId="614" xr:uid="{00000000-0005-0000-0000-000079020000}"/>
    <cellStyle name="XPivot13 22" xfId="615" xr:uid="{00000000-0005-0000-0000-00007A020000}"/>
    <cellStyle name="XPivot13 23" xfId="616" xr:uid="{00000000-0005-0000-0000-00007B020000}"/>
    <cellStyle name="XPivot13 24" xfId="617" xr:uid="{00000000-0005-0000-0000-00007C020000}"/>
    <cellStyle name="XPivot13 25" xfId="618" xr:uid="{00000000-0005-0000-0000-00007D020000}"/>
    <cellStyle name="XPivot13 26" xfId="619" xr:uid="{00000000-0005-0000-0000-00007E020000}"/>
    <cellStyle name="XPivot13 27" xfId="620" xr:uid="{00000000-0005-0000-0000-00007F020000}"/>
    <cellStyle name="XPivot13 28" xfId="621" xr:uid="{00000000-0005-0000-0000-000080020000}"/>
    <cellStyle name="XPivot13 29" xfId="622" xr:uid="{00000000-0005-0000-0000-000081020000}"/>
    <cellStyle name="XPivot13 3" xfId="623" xr:uid="{00000000-0005-0000-0000-000082020000}"/>
    <cellStyle name="XPivot13 30" xfId="624" xr:uid="{00000000-0005-0000-0000-000083020000}"/>
    <cellStyle name="XPivot13 31" xfId="625" xr:uid="{00000000-0005-0000-0000-000084020000}"/>
    <cellStyle name="XPivot13 32" xfId="626" xr:uid="{00000000-0005-0000-0000-000085020000}"/>
    <cellStyle name="XPivot13 33" xfId="627" xr:uid="{00000000-0005-0000-0000-000086020000}"/>
    <cellStyle name="XPivot13 34" xfId="628" xr:uid="{00000000-0005-0000-0000-000087020000}"/>
    <cellStyle name="XPivot13 35" xfId="629" xr:uid="{00000000-0005-0000-0000-000088020000}"/>
    <cellStyle name="XPivot13 36" xfId="630" xr:uid="{00000000-0005-0000-0000-000089020000}"/>
    <cellStyle name="XPivot13 37" xfId="631" xr:uid="{00000000-0005-0000-0000-00008A020000}"/>
    <cellStyle name="XPivot13 38" xfId="632" xr:uid="{00000000-0005-0000-0000-00008B020000}"/>
    <cellStyle name="XPivot13 39" xfId="633" xr:uid="{00000000-0005-0000-0000-00008C020000}"/>
    <cellStyle name="XPivot13 4" xfId="634" xr:uid="{00000000-0005-0000-0000-00008D020000}"/>
    <cellStyle name="XPivot13 40" xfId="635" xr:uid="{00000000-0005-0000-0000-00008E020000}"/>
    <cellStyle name="XPivot13 41" xfId="636" xr:uid="{00000000-0005-0000-0000-00008F020000}"/>
    <cellStyle name="XPivot13 42" xfId="637" xr:uid="{00000000-0005-0000-0000-000090020000}"/>
    <cellStyle name="XPivot13 43" xfId="638" xr:uid="{00000000-0005-0000-0000-000091020000}"/>
    <cellStyle name="XPivot13 44" xfId="639" xr:uid="{00000000-0005-0000-0000-000092020000}"/>
    <cellStyle name="XPivot13 45" xfId="640" xr:uid="{00000000-0005-0000-0000-000093020000}"/>
    <cellStyle name="XPivot13 46" xfId="641" xr:uid="{00000000-0005-0000-0000-000094020000}"/>
    <cellStyle name="XPivot13 47" xfId="642" xr:uid="{00000000-0005-0000-0000-000095020000}"/>
    <cellStyle name="XPivot13 48" xfId="643" xr:uid="{00000000-0005-0000-0000-000096020000}"/>
    <cellStyle name="XPivot13 49" xfId="644" xr:uid="{00000000-0005-0000-0000-000097020000}"/>
    <cellStyle name="XPivot13 5" xfId="645" xr:uid="{00000000-0005-0000-0000-000098020000}"/>
    <cellStyle name="XPivot13 50" xfId="646" xr:uid="{00000000-0005-0000-0000-000099020000}"/>
    <cellStyle name="XPivot13 51" xfId="647" xr:uid="{00000000-0005-0000-0000-00009A020000}"/>
    <cellStyle name="XPivot13 52" xfId="648" xr:uid="{00000000-0005-0000-0000-00009B020000}"/>
    <cellStyle name="XPivot13 53" xfId="649" xr:uid="{00000000-0005-0000-0000-00009C020000}"/>
    <cellStyle name="XPivot13 54" xfId="650" xr:uid="{00000000-0005-0000-0000-00009D020000}"/>
    <cellStyle name="XPivot13 55" xfId="651" xr:uid="{00000000-0005-0000-0000-00009E020000}"/>
    <cellStyle name="XPivot13 56" xfId="652" xr:uid="{00000000-0005-0000-0000-00009F020000}"/>
    <cellStyle name="XPivot13 57" xfId="653" xr:uid="{00000000-0005-0000-0000-0000A0020000}"/>
    <cellStyle name="XPivot13 58" xfId="654" xr:uid="{00000000-0005-0000-0000-0000A1020000}"/>
    <cellStyle name="XPivot13 59" xfId="655" xr:uid="{00000000-0005-0000-0000-0000A2020000}"/>
    <cellStyle name="XPivot13 6" xfId="656" xr:uid="{00000000-0005-0000-0000-0000A3020000}"/>
    <cellStyle name="XPivot13 60" xfId="657" xr:uid="{00000000-0005-0000-0000-0000A4020000}"/>
    <cellStyle name="XPivot13 61" xfId="658" xr:uid="{00000000-0005-0000-0000-0000A5020000}"/>
    <cellStyle name="XPivot13 62" xfId="659" xr:uid="{00000000-0005-0000-0000-0000A6020000}"/>
    <cellStyle name="XPivot13 63" xfId="660" xr:uid="{00000000-0005-0000-0000-0000A7020000}"/>
    <cellStyle name="XPivot13 64" xfId="661" xr:uid="{00000000-0005-0000-0000-0000A8020000}"/>
    <cellStyle name="XPivot13 65" xfId="662" xr:uid="{00000000-0005-0000-0000-0000A9020000}"/>
    <cellStyle name="XPivot13 66" xfId="663" xr:uid="{00000000-0005-0000-0000-0000AA020000}"/>
    <cellStyle name="XPivot13 67" xfId="664" xr:uid="{00000000-0005-0000-0000-0000AB020000}"/>
    <cellStyle name="XPivot13 68" xfId="665" xr:uid="{00000000-0005-0000-0000-0000AC020000}"/>
    <cellStyle name="XPivot13 69" xfId="666" xr:uid="{00000000-0005-0000-0000-0000AD020000}"/>
    <cellStyle name="XPivot13 7" xfId="667" xr:uid="{00000000-0005-0000-0000-0000AE020000}"/>
    <cellStyle name="XPivot13 70" xfId="668" xr:uid="{00000000-0005-0000-0000-0000AF020000}"/>
    <cellStyle name="XPivot13 71" xfId="669" xr:uid="{00000000-0005-0000-0000-0000B0020000}"/>
    <cellStyle name="XPivot13 72" xfId="670" xr:uid="{00000000-0005-0000-0000-0000B1020000}"/>
    <cellStyle name="XPivot13 73" xfId="671" xr:uid="{00000000-0005-0000-0000-0000B2020000}"/>
    <cellStyle name="XPivot13 74" xfId="672" xr:uid="{00000000-0005-0000-0000-0000B3020000}"/>
    <cellStyle name="XPivot13 75" xfId="673" xr:uid="{00000000-0005-0000-0000-0000B4020000}"/>
    <cellStyle name="XPivot13 76" xfId="674" xr:uid="{00000000-0005-0000-0000-0000B5020000}"/>
    <cellStyle name="XPivot13 77" xfId="675" xr:uid="{00000000-0005-0000-0000-0000B6020000}"/>
    <cellStyle name="XPivot13 78" xfId="676" xr:uid="{00000000-0005-0000-0000-0000B7020000}"/>
    <cellStyle name="XPivot13 79" xfId="677" xr:uid="{00000000-0005-0000-0000-0000B8020000}"/>
    <cellStyle name="XPivot13 8" xfId="678" xr:uid="{00000000-0005-0000-0000-0000B9020000}"/>
    <cellStyle name="XPivot13 80" xfId="679" xr:uid="{00000000-0005-0000-0000-0000BA020000}"/>
    <cellStyle name="XPivot13 81" xfId="680" xr:uid="{00000000-0005-0000-0000-0000BB020000}"/>
    <cellStyle name="XPivot13 82" xfId="681" xr:uid="{00000000-0005-0000-0000-0000BC020000}"/>
    <cellStyle name="XPivot13 83" xfId="682" xr:uid="{00000000-0005-0000-0000-0000BD020000}"/>
    <cellStyle name="XPivot13 84" xfId="683" xr:uid="{00000000-0005-0000-0000-0000BE020000}"/>
    <cellStyle name="XPivot13 85" xfId="684" xr:uid="{00000000-0005-0000-0000-0000BF020000}"/>
    <cellStyle name="XPivot13 86" xfId="685" xr:uid="{00000000-0005-0000-0000-0000C0020000}"/>
    <cellStyle name="XPivot13 87" xfId="686" xr:uid="{00000000-0005-0000-0000-0000C1020000}"/>
    <cellStyle name="XPivot13 9" xfId="687" xr:uid="{00000000-0005-0000-0000-0000C2020000}"/>
    <cellStyle name="XPivot14" xfId="688" xr:uid="{00000000-0005-0000-0000-0000C3020000}"/>
    <cellStyle name="XPivot14 10" xfId="689" xr:uid="{00000000-0005-0000-0000-0000C4020000}"/>
    <cellStyle name="XPivot14 11" xfId="690" xr:uid="{00000000-0005-0000-0000-0000C5020000}"/>
    <cellStyle name="XPivot14 12" xfId="691" xr:uid="{00000000-0005-0000-0000-0000C6020000}"/>
    <cellStyle name="XPivot14 13" xfId="692" xr:uid="{00000000-0005-0000-0000-0000C7020000}"/>
    <cellStyle name="XPivot14 14" xfId="693" xr:uid="{00000000-0005-0000-0000-0000C8020000}"/>
    <cellStyle name="XPivot14 15" xfId="694" xr:uid="{00000000-0005-0000-0000-0000C9020000}"/>
    <cellStyle name="XPivot14 16" xfId="695" xr:uid="{00000000-0005-0000-0000-0000CA020000}"/>
    <cellStyle name="XPivot14 17" xfId="696" xr:uid="{00000000-0005-0000-0000-0000CB020000}"/>
    <cellStyle name="XPivot14 18" xfId="697" xr:uid="{00000000-0005-0000-0000-0000CC020000}"/>
    <cellStyle name="XPivot14 19" xfId="698" xr:uid="{00000000-0005-0000-0000-0000CD020000}"/>
    <cellStyle name="XPivot14 2" xfId="699" xr:uid="{00000000-0005-0000-0000-0000CE020000}"/>
    <cellStyle name="XPivot14 20" xfId="700" xr:uid="{00000000-0005-0000-0000-0000CF020000}"/>
    <cellStyle name="XPivot14 21" xfId="701" xr:uid="{00000000-0005-0000-0000-0000D0020000}"/>
    <cellStyle name="XPivot14 22" xfId="702" xr:uid="{00000000-0005-0000-0000-0000D1020000}"/>
    <cellStyle name="XPivot14 23" xfId="703" xr:uid="{00000000-0005-0000-0000-0000D2020000}"/>
    <cellStyle name="XPivot14 24" xfId="704" xr:uid="{00000000-0005-0000-0000-0000D3020000}"/>
    <cellStyle name="XPivot14 25" xfId="705" xr:uid="{00000000-0005-0000-0000-0000D4020000}"/>
    <cellStyle name="XPivot14 26" xfId="706" xr:uid="{00000000-0005-0000-0000-0000D5020000}"/>
    <cellStyle name="XPivot14 27" xfId="707" xr:uid="{00000000-0005-0000-0000-0000D6020000}"/>
    <cellStyle name="XPivot14 28" xfId="708" xr:uid="{00000000-0005-0000-0000-0000D7020000}"/>
    <cellStyle name="XPivot14 29" xfId="709" xr:uid="{00000000-0005-0000-0000-0000D8020000}"/>
    <cellStyle name="XPivot14 3" xfId="710" xr:uid="{00000000-0005-0000-0000-0000D9020000}"/>
    <cellStyle name="XPivot14 30" xfId="711" xr:uid="{00000000-0005-0000-0000-0000DA020000}"/>
    <cellStyle name="XPivot14 31" xfId="712" xr:uid="{00000000-0005-0000-0000-0000DB020000}"/>
    <cellStyle name="XPivot14 32" xfId="713" xr:uid="{00000000-0005-0000-0000-0000DC020000}"/>
    <cellStyle name="XPivot14 33" xfId="714" xr:uid="{00000000-0005-0000-0000-0000DD020000}"/>
    <cellStyle name="XPivot14 34" xfId="715" xr:uid="{00000000-0005-0000-0000-0000DE020000}"/>
    <cellStyle name="XPivot14 35" xfId="716" xr:uid="{00000000-0005-0000-0000-0000DF020000}"/>
    <cellStyle name="XPivot14 36" xfId="717" xr:uid="{00000000-0005-0000-0000-0000E0020000}"/>
    <cellStyle name="XPivot14 37" xfId="718" xr:uid="{00000000-0005-0000-0000-0000E1020000}"/>
    <cellStyle name="XPivot14 38" xfId="719" xr:uid="{00000000-0005-0000-0000-0000E2020000}"/>
    <cellStyle name="XPivot14 39" xfId="720" xr:uid="{00000000-0005-0000-0000-0000E3020000}"/>
    <cellStyle name="XPivot14 4" xfId="721" xr:uid="{00000000-0005-0000-0000-0000E4020000}"/>
    <cellStyle name="XPivot14 40" xfId="722" xr:uid="{00000000-0005-0000-0000-0000E5020000}"/>
    <cellStyle name="XPivot14 41" xfId="723" xr:uid="{00000000-0005-0000-0000-0000E6020000}"/>
    <cellStyle name="XPivot14 42" xfId="724" xr:uid="{00000000-0005-0000-0000-0000E7020000}"/>
    <cellStyle name="XPivot14 43" xfId="725" xr:uid="{00000000-0005-0000-0000-0000E8020000}"/>
    <cellStyle name="XPivot14 44" xfId="726" xr:uid="{00000000-0005-0000-0000-0000E9020000}"/>
    <cellStyle name="XPivot14 45" xfId="727" xr:uid="{00000000-0005-0000-0000-0000EA020000}"/>
    <cellStyle name="XPivot14 46" xfId="728" xr:uid="{00000000-0005-0000-0000-0000EB020000}"/>
    <cellStyle name="XPivot14 47" xfId="729" xr:uid="{00000000-0005-0000-0000-0000EC020000}"/>
    <cellStyle name="XPivot14 48" xfId="730" xr:uid="{00000000-0005-0000-0000-0000ED020000}"/>
    <cellStyle name="XPivot14 49" xfId="731" xr:uid="{00000000-0005-0000-0000-0000EE020000}"/>
    <cellStyle name="XPivot14 5" xfId="732" xr:uid="{00000000-0005-0000-0000-0000EF020000}"/>
    <cellStyle name="XPivot14 50" xfId="733" xr:uid="{00000000-0005-0000-0000-0000F0020000}"/>
    <cellStyle name="XPivot14 51" xfId="734" xr:uid="{00000000-0005-0000-0000-0000F1020000}"/>
    <cellStyle name="XPivot14 52" xfId="735" xr:uid="{00000000-0005-0000-0000-0000F2020000}"/>
    <cellStyle name="XPivot14 53" xfId="736" xr:uid="{00000000-0005-0000-0000-0000F3020000}"/>
    <cellStyle name="XPivot14 54" xfId="737" xr:uid="{00000000-0005-0000-0000-0000F4020000}"/>
    <cellStyle name="XPivot14 55" xfId="738" xr:uid="{00000000-0005-0000-0000-0000F5020000}"/>
    <cellStyle name="XPivot14 56" xfId="739" xr:uid="{00000000-0005-0000-0000-0000F6020000}"/>
    <cellStyle name="XPivot14 57" xfId="740" xr:uid="{00000000-0005-0000-0000-0000F7020000}"/>
    <cellStyle name="XPivot14 58" xfId="741" xr:uid="{00000000-0005-0000-0000-0000F8020000}"/>
    <cellStyle name="XPivot14 59" xfId="742" xr:uid="{00000000-0005-0000-0000-0000F9020000}"/>
    <cellStyle name="XPivot14 6" xfId="743" xr:uid="{00000000-0005-0000-0000-0000FA020000}"/>
    <cellStyle name="XPivot14 60" xfId="744" xr:uid="{00000000-0005-0000-0000-0000FB020000}"/>
    <cellStyle name="XPivot14 61" xfId="745" xr:uid="{00000000-0005-0000-0000-0000FC020000}"/>
    <cellStyle name="XPivot14 62" xfId="746" xr:uid="{00000000-0005-0000-0000-0000FD020000}"/>
    <cellStyle name="XPivot14 63" xfId="747" xr:uid="{00000000-0005-0000-0000-0000FE020000}"/>
    <cellStyle name="XPivot14 64" xfId="748" xr:uid="{00000000-0005-0000-0000-0000FF020000}"/>
    <cellStyle name="XPivot14 65" xfId="749" xr:uid="{00000000-0005-0000-0000-000000030000}"/>
    <cellStyle name="XPivot14 66" xfId="750" xr:uid="{00000000-0005-0000-0000-000001030000}"/>
    <cellStyle name="XPivot14 67" xfId="751" xr:uid="{00000000-0005-0000-0000-000002030000}"/>
    <cellStyle name="XPivot14 68" xfId="752" xr:uid="{00000000-0005-0000-0000-000003030000}"/>
    <cellStyle name="XPivot14 69" xfId="753" xr:uid="{00000000-0005-0000-0000-000004030000}"/>
    <cellStyle name="XPivot14 7" xfId="754" xr:uid="{00000000-0005-0000-0000-000005030000}"/>
    <cellStyle name="XPivot14 70" xfId="755" xr:uid="{00000000-0005-0000-0000-000006030000}"/>
    <cellStyle name="XPivot14 71" xfId="756" xr:uid="{00000000-0005-0000-0000-000007030000}"/>
    <cellStyle name="XPivot14 72" xfId="757" xr:uid="{00000000-0005-0000-0000-000008030000}"/>
    <cellStyle name="XPivot14 73" xfId="758" xr:uid="{00000000-0005-0000-0000-000009030000}"/>
    <cellStyle name="XPivot14 74" xfId="759" xr:uid="{00000000-0005-0000-0000-00000A030000}"/>
    <cellStyle name="XPivot14 75" xfId="760" xr:uid="{00000000-0005-0000-0000-00000B030000}"/>
    <cellStyle name="XPivot14 76" xfId="761" xr:uid="{00000000-0005-0000-0000-00000C030000}"/>
    <cellStyle name="XPivot14 77" xfId="762" xr:uid="{00000000-0005-0000-0000-00000D030000}"/>
    <cellStyle name="XPivot14 78" xfId="763" xr:uid="{00000000-0005-0000-0000-00000E030000}"/>
    <cellStyle name="XPivot14 79" xfId="764" xr:uid="{00000000-0005-0000-0000-00000F030000}"/>
    <cellStyle name="XPivot14 8" xfId="765" xr:uid="{00000000-0005-0000-0000-000010030000}"/>
    <cellStyle name="XPivot14 80" xfId="766" xr:uid="{00000000-0005-0000-0000-000011030000}"/>
    <cellStyle name="XPivot14 81" xfId="767" xr:uid="{00000000-0005-0000-0000-000012030000}"/>
    <cellStyle name="XPivot14 82" xfId="768" xr:uid="{00000000-0005-0000-0000-000013030000}"/>
    <cellStyle name="XPivot14 83" xfId="769" xr:uid="{00000000-0005-0000-0000-000014030000}"/>
    <cellStyle name="XPivot14 84" xfId="770" xr:uid="{00000000-0005-0000-0000-000015030000}"/>
    <cellStyle name="XPivot14 85" xfId="771" xr:uid="{00000000-0005-0000-0000-000016030000}"/>
    <cellStyle name="XPivot14 86" xfId="772" xr:uid="{00000000-0005-0000-0000-000017030000}"/>
    <cellStyle name="XPivot14 87" xfId="773" xr:uid="{00000000-0005-0000-0000-000018030000}"/>
    <cellStyle name="XPivot14 9" xfId="774" xr:uid="{00000000-0005-0000-0000-000019030000}"/>
    <cellStyle name="XPivot15" xfId="775" xr:uid="{00000000-0005-0000-0000-00001A030000}"/>
    <cellStyle name="XPivot15 10" xfId="776" xr:uid="{00000000-0005-0000-0000-00001B030000}"/>
    <cellStyle name="XPivot15 11" xfId="777" xr:uid="{00000000-0005-0000-0000-00001C030000}"/>
    <cellStyle name="XPivot15 12" xfId="778" xr:uid="{00000000-0005-0000-0000-00001D030000}"/>
    <cellStyle name="XPivot15 13" xfId="779" xr:uid="{00000000-0005-0000-0000-00001E030000}"/>
    <cellStyle name="XPivot15 14" xfId="780" xr:uid="{00000000-0005-0000-0000-00001F030000}"/>
    <cellStyle name="XPivot15 15" xfId="781" xr:uid="{00000000-0005-0000-0000-000020030000}"/>
    <cellStyle name="XPivot15 16" xfId="782" xr:uid="{00000000-0005-0000-0000-000021030000}"/>
    <cellStyle name="XPivot15 17" xfId="783" xr:uid="{00000000-0005-0000-0000-000022030000}"/>
    <cellStyle name="XPivot15 18" xfId="784" xr:uid="{00000000-0005-0000-0000-000023030000}"/>
    <cellStyle name="XPivot15 19" xfId="785" xr:uid="{00000000-0005-0000-0000-000024030000}"/>
    <cellStyle name="XPivot15 2" xfId="786" xr:uid="{00000000-0005-0000-0000-000025030000}"/>
    <cellStyle name="XPivot15 20" xfId="787" xr:uid="{00000000-0005-0000-0000-000026030000}"/>
    <cellStyle name="XPivot15 21" xfId="788" xr:uid="{00000000-0005-0000-0000-000027030000}"/>
    <cellStyle name="XPivot15 22" xfId="789" xr:uid="{00000000-0005-0000-0000-000028030000}"/>
    <cellStyle name="XPivot15 23" xfId="790" xr:uid="{00000000-0005-0000-0000-000029030000}"/>
    <cellStyle name="XPivot15 24" xfId="791" xr:uid="{00000000-0005-0000-0000-00002A030000}"/>
    <cellStyle name="XPivot15 25" xfId="792" xr:uid="{00000000-0005-0000-0000-00002B030000}"/>
    <cellStyle name="XPivot15 26" xfId="793" xr:uid="{00000000-0005-0000-0000-00002C030000}"/>
    <cellStyle name="XPivot15 27" xfId="794" xr:uid="{00000000-0005-0000-0000-00002D030000}"/>
    <cellStyle name="XPivot15 28" xfId="795" xr:uid="{00000000-0005-0000-0000-00002E030000}"/>
    <cellStyle name="XPivot15 29" xfId="796" xr:uid="{00000000-0005-0000-0000-00002F030000}"/>
    <cellStyle name="XPivot15 3" xfId="797" xr:uid="{00000000-0005-0000-0000-000030030000}"/>
    <cellStyle name="XPivot15 30" xfId="798" xr:uid="{00000000-0005-0000-0000-000031030000}"/>
    <cellStyle name="XPivot15 31" xfId="799" xr:uid="{00000000-0005-0000-0000-000032030000}"/>
    <cellStyle name="XPivot15 32" xfId="800" xr:uid="{00000000-0005-0000-0000-000033030000}"/>
    <cellStyle name="XPivot15 33" xfId="801" xr:uid="{00000000-0005-0000-0000-000034030000}"/>
    <cellStyle name="XPivot15 34" xfId="802" xr:uid="{00000000-0005-0000-0000-000035030000}"/>
    <cellStyle name="XPivot15 35" xfId="803" xr:uid="{00000000-0005-0000-0000-000036030000}"/>
    <cellStyle name="XPivot15 36" xfId="804" xr:uid="{00000000-0005-0000-0000-000037030000}"/>
    <cellStyle name="XPivot15 37" xfId="805" xr:uid="{00000000-0005-0000-0000-000038030000}"/>
    <cellStyle name="XPivot15 38" xfId="806" xr:uid="{00000000-0005-0000-0000-000039030000}"/>
    <cellStyle name="XPivot15 39" xfId="807" xr:uid="{00000000-0005-0000-0000-00003A030000}"/>
    <cellStyle name="XPivot15 4" xfId="808" xr:uid="{00000000-0005-0000-0000-00003B030000}"/>
    <cellStyle name="XPivot15 40" xfId="809" xr:uid="{00000000-0005-0000-0000-00003C030000}"/>
    <cellStyle name="XPivot15 41" xfId="810" xr:uid="{00000000-0005-0000-0000-00003D030000}"/>
    <cellStyle name="XPivot15 42" xfId="811" xr:uid="{00000000-0005-0000-0000-00003E030000}"/>
    <cellStyle name="XPivot15 43" xfId="812" xr:uid="{00000000-0005-0000-0000-00003F030000}"/>
    <cellStyle name="XPivot15 44" xfId="813" xr:uid="{00000000-0005-0000-0000-000040030000}"/>
    <cellStyle name="XPivot15 45" xfId="814" xr:uid="{00000000-0005-0000-0000-000041030000}"/>
    <cellStyle name="XPivot15 46" xfId="815" xr:uid="{00000000-0005-0000-0000-000042030000}"/>
    <cellStyle name="XPivot15 47" xfId="816" xr:uid="{00000000-0005-0000-0000-000043030000}"/>
    <cellStyle name="XPivot15 48" xfId="817" xr:uid="{00000000-0005-0000-0000-000044030000}"/>
    <cellStyle name="XPivot15 49" xfId="818" xr:uid="{00000000-0005-0000-0000-000045030000}"/>
    <cellStyle name="XPivot15 5" xfId="819" xr:uid="{00000000-0005-0000-0000-000046030000}"/>
    <cellStyle name="XPivot15 50" xfId="820" xr:uid="{00000000-0005-0000-0000-000047030000}"/>
    <cellStyle name="XPivot15 51" xfId="821" xr:uid="{00000000-0005-0000-0000-000048030000}"/>
    <cellStyle name="XPivot15 52" xfId="822" xr:uid="{00000000-0005-0000-0000-000049030000}"/>
    <cellStyle name="XPivot15 53" xfId="823" xr:uid="{00000000-0005-0000-0000-00004A030000}"/>
    <cellStyle name="XPivot15 54" xfId="824" xr:uid="{00000000-0005-0000-0000-00004B030000}"/>
    <cellStyle name="XPivot15 55" xfId="825" xr:uid="{00000000-0005-0000-0000-00004C030000}"/>
    <cellStyle name="XPivot15 56" xfId="826" xr:uid="{00000000-0005-0000-0000-00004D030000}"/>
    <cellStyle name="XPivot15 57" xfId="827" xr:uid="{00000000-0005-0000-0000-00004E030000}"/>
    <cellStyle name="XPivot15 58" xfId="828" xr:uid="{00000000-0005-0000-0000-00004F030000}"/>
    <cellStyle name="XPivot15 59" xfId="829" xr:uid="{00000000-0005-0000-0000-000050030000}"/>
    <cellStyle name="XPivot15 6" xfId="830" xr:uid="{00000000-0005-0000-0000-000051030000}"/>
    <cellStyle name="XPivot15 60" xfId="831" xr:uid="{00000000-0005-0000-0000-000052030000}"/>
    <cellStyle name="XPivot15 61" xfId="832" xr:uid="{00000000-0005-0000-0000-000053030000}"/>
    <cellStyle name="XPivot15 62" xfId="833" xr:uid="{00000000-0005-0000-0000-000054030000}"/>
    <cellStyle name="XPivot15 63" xfId="834" xr:uid="{00000000-0005-0000-0000-000055030000}"/>
    <cellStyle name="XPivot15 64" xfId="835" xr:uid="{00000000-0005-0000-0000-000056030000}"/>
    <cellStyle name="XPivot15 65" xfId="836" xr:uid="{00000000-0005-0000-0000-000057030000}"/>
    <cellStyle name="XPivot15 66" xfId="837" xr:uid="{00000000-0005-0000-0000-000058030000}"/>
    <cellStyle name="XPivot15 67" xfId="838" xr:uid="{00000000-0005-0000-0000-000059030000}"/>
    <cellStyle name="XPivot15 68" xfId="839" xr:uid="{00000000-0005-0000-0000-00005A030000}"/>
    <cellStyle name="XPivot15 69" xfId="840" xr:uid="{00000000-0005-0000-0000-00005B030000}"/>
    <cellStyle name="XPivot15 7" xfId="841" xr:uid="{00000000-0005-0000-0000-00005C030000}"/>
    <cellStyle name="XPivot15 70" xfId="842" xr:uid="{00000000-0005-0000-0000-00005D030000}"/>
    <cellStyle name="XPivot15 71" xfId="843" xr:uid="{00000000-0005-0000-0000-00005E030000}"/>
    <cellStyle name="XPivot15 72" xfId="844" xr:uid="{00000000-0005-0000-0000-00005F030000}"/>
    <cellStyle name="XPivot15 73" xfId="845" xr:uid="{00000000-0005-0000-0000-000060030000}"/>
    <cellStyle name="XPivot15 74" xfId="846" xr:uid="{00000000-0005-0000-0000-000061030000}"/>
    <cellStyle name="XPivot15 75" xfId="847" xr:uid="{00000000-0005-0000-0000-000062030000}"/>
    <cellStyle name="XPivot15 76" xfId="848" xr:uid="{00000000-0005-0000-0000-000063030000}"/>
    <cellStyle name="XPivot15 77" xfId="849" xr:uid="{00000000-0005-0000-0000-000064030000}"/>
    <cellStyle name="XPivot15 78" xfId="850" xr:uid="{00000000-0005-0000-0000-000065030000}"/>
    <cellStyle name="XPivot15 79" xfId="851" xr:uid="{00000000-0005-0000-0000-000066030000}"/>
    <cellStyle name="XPivot15 8" xfId="852" xr:uid="{00000000-0005-0000-0000-000067030000}"/>
    <cellStyle name="XPivot15 80" xfId="853" xr:uid="{00000000-0005-0000-0000-000068030000}"/>
    <cellStyle name="XPivot15 81" xfId="854" xr:uid="{00000000-0005-0000-0000-000069030000}"/>
    <cellStyle name="XPivot15 82" xfId="855" xr:uid="{00000000-0005-0000-0000-00006A030000}"/>
    <cellStyle name="XPivot15 83" xfId="856" xr:uid="{00000000-0005-0000-0000-00006B030000}"/>
    <cellStyle name="XPivot15 84" xfId="857" xr:uid="{00000000-0005-0000-0000-00006C030000}"/>
    <cellStyle name="XPivot15 85" xfId="858" xr:uid="{00000000-0005-0000-0000-00006D030000}"/>
    <cellStyle name="XPivot15 86" xfId="859" xr:uid="{00000000-0005-0000-0000-00006E030000}"/>
    <cellStyle name="XPivot15 87" xfId="860" xr:uid="{00000000-0005-0000-0000-00006F030000}"/>
    <cellStyle name="XPivot15 9" xfId="861" xr:uid="{00000000-0005-0000-0000-000070030000}"/>
    <cellStyle name="XPivot2" xfId="862" xr:uid="{00000000-0005-0000-0000-000071030000}"/>
    <cellStyle name="XPivot3" xfId="863" xr:uid="{00000000-0005-0000-0000-000072030000}"/>
    <cellStyle name="XPivot4" xfId="864" xr:uid="{00000000-0005-0000-0000-000073030000}"/>
    <cellStyle name="XPivot4 10" xfId="865" xr:uid="{00000000-0005-0000-0000-000074030000}"/>
    <cellStyle name="XPivot4 11" xfId="866" xr:uid="{00000000-0005-0000-0000-000075030000}"/>
    <cellStyle name="XPivot4 12" xfId="867" xr:uid="{00000000-0005-0000-0000-000076030000}"/>
    <cellStyle name="XPivot4 13" xfId="868" xr:uid="{00000000-0005-0000-0000-000077030000}"/>
    <cellStyle name="XPivot4 14" xfId="869" xr:uid="{00000000-0005-0000-0000-000078030000}"/>
    <cellStyle name="XPivot4 15" xfId="870" xr:uid="{00000000-0005-0000-0000-000079030000}"/>
    <cellStyle name="XPivot4 16" xfId="871" xr:uid="{00000000-0005-0000-0000-00007A030000}"/>
    <cellStyle name="XPivot4 17" xfId="872" xr:uid="{00000000-0005-0000-0000-00007B030000}"/>
    <cellStyle name="XPivot4 18" xfId="873" xr:uid="{00000000-0005-0000-0000-00007C030000}"/>
    <cellStyle name="XPivot4 19" xfId="874" xr:uid="{00000000-0005-0000-0000-00007D030000}"/>
    <cellStyle name="XPivot4 2" xfId="875" xr:uid="{00000000-0005-0000-0000-00007E030000}"/>
    <cellStyle name="XPivot4 20" xfId="876" xr:uid="{00000000-0005-0000-0000-00007F030000}"/>
    <cellStyle name="XPivot4 21" xfId="877" xr:uid="{00000000-0005-0000-0000-000080030000}"/>
    <cellStyle name="XPivot4 22" xfId="878" xr:uid="{00000000-0005-0000-0000-000081030000}"/>
    <cellStyle name="XPivot4 23" xfId="879" xr:uid="{00000000-0005-0000-0000-000082030000}"/>
    <cellStyle name="XPivot4 24" xfId="880" xr:uid="{00000000-0005-0000-0000-000083030000}"/>
    <cellStyle name="XPivot4 25" xfId="881" xr:uid="{00000000-0005-0000-0000-000084030000}"/>
    <cellStyle name="XPivot4 26" xfId="882" xr:uid="{00000000-0005-0000-0000-000085030000}"/>
    <cellStyle name="XPivot4 27" xfId="883" xr:uid="{00000000-0005-0000-0000-000086030000}"/>
    <cellStyle name="XPivot4 28" xfId="884" xr:uid="{00000000-0005-0000-0000-000087030000}"/>
    <cellStyle name="XPivot4 29" xfId="885" xr:uid="{00000000-0005-0000-0000-000088030000}"/>
    <cellStyle name="XPivot4 3" xfId="886" xr:uid="{00000000-0005-0000-0000-000089030000}"/>
    <cellStyle name="XPivot4 30" xfId="887" xr:uid="{00000000-0005-0000-0000-00008A030000}"/>
    <cellStyle name="XPivot4 31" xfId="888" xr:uid="{00000000-0005-0000-0000-00008B030000}"/>
    <cellStyle name="XPivot4 32" xfId="889" xr:uid="{00000000-0005-0000-0000-00008C030000}"/>
    <cellStyle name="XPivot4 33" xfId="890" xr:uid="{00000000-0005-0000-0000-00008D030000}"/>
    <cellStyle name="XPivot4 34" xfId="891" xr:uid="{00000000-0005-0000-0000-00008E030000}"/>
    <cellStyle name="XPivot4 35" xfId="892" xr:uid="{00000000-0005-0000-0000-00008F030000}"/>
    <cellStyle name="XPivot4 36" xfId="893" xr:uid="{00000000-0005-0000-0000-000090030000}"/>
    <cellStyle name="XPivot4 37" xfId="894" xr:uid="{00000000-0005-0000-0000-000091030000}"/>
    <cellStyle name="XPivot4 38" xfId="895" xr:uid="{00000000-0005-0000-0000-000092030000}"/>
    <cellStyle name="XPivot4 39" xfId="896" xr:uid="{00000000-0005-0000-0000-000093030000}"/>
    <cellStyle name="XPivot4 4" xfId="897" xr:uid="{00000000-0005-0000-0000-000094030000}"/>
    <cellStyle name="XPivot4 40" xfId="898" xr:uid="{00000000-0005-0000-0000-000095030000}"/>
    <cellStyle name="XPivot4 41" xfId="899" xr:uid="{00000000-0005-0000-0000-000096030000}"/>
    <cellStyle name="XPivot4 42" xfId="900" xr:uid="{00000000-0005-0000-0000-000097030000}"/>
    <cellStyle name="XPivot4 43" xfId="901" xr:uid="{00000000-0005-0000-0000-000098030000}"/>
    <cellStyle name="XPivot4 44" xfId="902" xr:uid="{00000000-0005-0000-0000-000099030000}"/>
    <cellStyle name="XPivot4 45" xfId="903" xr:uid="{00000000-0005-0000-0000-00009A030000}"/>
    <cellStyle name="XPivot4 46" xfId="904" xr:uid="{00000000-0005-0000-0000-00009B030000}"/>
    <cellStyle name="XPivot4 47" xfId="905" xr:uid="{00000000-0005-0000-0000-00009C030000}"/>
    <cellStyle name="XPivot4 48" xfId="906" xr:uid="{00000000-0005-0000-0000-00009D030000}"/>
    <cellStyle name="XPivot4 49" xfId="907" xr:uid="{00000000-0005-0000-0000-00009E030000}"/>
    <cellStyle name="XPivot4 5" xfId="908" xr:uid="{00000000-0005-0000-0000-00009F030000}"/>
    <cellStyle name="XPivot4 50" xfId="909" xr:uid="{00000000-0005-0000-0000-0000A0030000}"/>
    <cellStyle name="XPivot4 51" xfId="910" xr:uid="{00000000-0005-0000-0000-0000A1030000}"/>
    <cellStyle name="XPivot4 52" xfId="911" xr:uid="{00000000-0005-0000-0000-0000A2030000}"/>
    <cellStyle name="XPivot4 53" xfId="912" xr:uid="{00000000-0005-0000-0000-0000A3030000}"/>
    <cellStyle name="XPivot4 54" xfId="913" xr:uid="{00000000-0005-0000-0000-0000A4030000}"/>
    <cellStyle name="XPivot4 55" xfId="914" xr:uid="{00000000-0005-0000-0000-0000A5030000}"/>
    <cellStyle name="XPivot4 56" xfId="915" xr:uid="{00000000-0005-0000-0000-0000A6030000}"/>
    <cellStyle name="XPivot4 57" xfId="916" xr:uid="{00000000-0005-0000-0000-0000A7030000}"/>
    <cellStyle name="XPivot4 58" xfId="917" xr:uid="{00000000-0005-0000-0000-0000A8030000}"/>
    <cellStyle name="XPivot4 59" xfId="918" xr:uid="{00000000-0005-0000-0000-0000A9030000}"/>
    <cellStyle name="XPivot4 6" xfId="919" xr:uid="{00000000-0005-0000-0000-0000AA030000}"/>
    <cellStyle name="XPivot4 60" xfId="920" xr:uid="{00000000-0005-0000-0000-0000AB030000}"/>
    <cellStyle name="XPivot4 61" xfId="921" xr:uid="{00000000-0005-0000-0000-0000AC030000}"/>
    <cellStyle name="XPivot4 62" xfId="922" xr:uid="{00000000-0005-0000-0000-0000AD030000}"/>
    <cellStyle name="XPivot4 63" xfId="923" xr:uid="{00000000-0005-0000-0000-0000AE030000}"/>
    <cellStyle name="XPivot4 64" xfId="924" xr:uid="{00000000-0005-0000-0000-0000AF030000}"/>
    <cellStyle name="XPivot4 65" xfId="925" xr:uid="{00000000-0005-0000-0000-0000B0030000}"/>
    <cellStyle name="XPivot4 66" xfId="926" xr:uid="{00000000-0005-0000-0000-0000B1030000}"/>
    <cellStyle name="XPivot4 67" xfId="927" xr:uid="{00000000-0005-0000-0000-0000B2030000}"/>
    <cellStyle name="XPivot4 68" xfId="928" xr:uid="{00000000-0005-0000-0000-0000B3030000}"/>
    <cellStyle name="XPivot4 69" xfId="929" xr:uid="{00000000-0005-0000-0000-0000B4030000}"/>
    <cellStyle name="XPivot4 7" xfId="930" xr:uid="{00000000-0005-0000-0000-0000B5030000}"/>
    <cellStyle name="XPivot4 70" xfId="931" xr:uid="{00000000-0005-0000-0000-0000B6030000}"/>
    <cellStyle name="XPivot4 71" xfId="932" xr:uid="{00000000-0005-0000-0000-0000B7030000}"/>
    <cellStyle name="XPivot4 72" xfId="933" xr:uid="{00000000-0005-0000-0000-0000B8030000}"/>
    <cellStyle name="XPivot4 73" xfId="934" xr:uid="{00000000-0005-0000-0000-0000B9030000}"/>
    <cellStyle name="XPivot4 74" xfId="935" xr:uid="{00000000-0005-0000-0000-0000BA030000}"/>
    <cellStyle name="XPivot4 75" xfId="936" xr:uid="{00000000-0005-0000-0000-0000BB030000}"/>
    <cellStyle name="XPivot4 76" xfId="937" xr:uid="{00000000-0005-0000-0000-0000BC030000}"/>
    <cellStyle name="XPivot4 77" xfId="938" xr:uid="{00000000-0005-0000-0000-0000BD030000}"/>
    <cellStyle name="XPivot4 78" xfId="939" xr:uid="{00000000-0005-0000-0000-0000BE030000}"/>
    <cellStyle name="XPivot4 79" xfId="940" xr:uid="{00000000-0005-0000-0000-0000BF030000}"/>
    <cellStyle name="XPivot4 8" xfId="941" xr:uid="{00000000-0005-0000-0000-0000C0030000}"/>
    <cellStyle name="XPivot4 80" xfId="942" xr:uid="{00000000-0005-0000-0000-0000C1030000}"/>
    <cellStyle name="XPivot4 81" xfId="943" xr:uid="{00000000-0005-0000-0000-0000C2030000}"/>
    <cellStyle name="XPivot4 82" xfId="944" xr:uid="{00000000-0005-0000-0000-0000C3030000}"/>
    <cellStyle name="XPivot4 83" xfId="945" xr:uid="{00000000-0005-0000-0000-0000C4030000}"/>
    <cellStyle name="XPivot4 84" xfId="946" xr:uid="{00000000-0005-0000-0000-0000C5030000}"/>
    <cellStyle name="XPivot4 85" xfId="947" xr:uid="{00000000-0005-0000-0000-0000C6030000}"/>
    <cellStyle name="XPivot4 86" xfId="948" xr:uid="{00000000-0005-0000-0000-0000C7030000}"/>
    <cellStyle name="XPivot4 9" xfId="949" xr:uid="{00000000-0005-0000-0000-0000C8030000}"/>
    <cellStyle name="XPivot5" xfId="950" xr:uid="{00000000-0005-0000-0000-0000C9030000}"/>
    <cellStyle name="XPivot5 10" xfId="951" xr:uid="{00000000-0005-0000-0000-0000CA030000}"/>
    <cellStyle name="XPivot5 11" xfId="952" xr:uid="{00000000-0005-0000-0000-0000CB030000}"/>
    <cellStyle name="XPivot5 12" xfId="953" xr:uid="{00000000-0005-0000-0000-0000CC030000}"/>
    <cellStyle name="XPivot5 13" xfId="954" xr:uid="{00000000-0005-0000-0000-0000CD030000}"/>
    <cellStyle name="XPivot5 14" xfId="955" xr:uid="{00000000-0005-0000-0000-0000CE030000}"/>
    <cellStyle name="XPivot5 15" xfId="956" xr:uid="{00000000-0005-0000-0000-0000CF030000}"/>
    <cellStyle name="XPivot5 16" xfId="957" xr:uid="{00000000-0005-0000-0000-0000D0030000}"/>
    <cellStyle name="XPivot5 17" xfId="958" xr:uid="{00000000-0005-0000-0000-0000D1030000}"/>
    <cellStyle name="XPivot5 18" xfId="959" xr:uid="{00000000-0005-0000-0000-0000D2030000}"/>
    <cellStyle name="XPivot5 19" xfId="960" xr:uid="{00000000-0005-0000-0000-0000D3030000}"/>
    <cellStyle name="XPivot5 2" xfId="961" xr:uid="{00000000-0005-0000-0000-0000D4030000}"/>
    <cellStyle name="XPivot5 20" xfId="962" xr:uid="{00000000-0005-0000-0000-0000D5030000}"/>
    <cellStyle name="XPivot5 21" xfId="963" xr:uid="{00000000-0005-0000-0000-0000D6030000}"/>
    <cellStyle name="XPivot5 22" xfId="964" xr:uid="{00000000-0005-0000-0000-0000D7030000}"/>
    <cellStyle name="XPivot5 23" xfId="965" xr:uid="{00000000-0005-0000-0000-0000D8030000}"/>
    <cellStyle name="XPivot5 24" xfId="966" xr:uid="{00000000-0005-0000-0000-0000D9030000}"/>
    <cellStyle name="XPivot5 25" xfId="967" xr:uid="{00000000-0005-0000-0000-0000DA030000}"/>
    <cellStyle name="XPivot5 26" xfId="968" xr:uid="{00000000-0005-0000-0000-0000DB030000}"/>
    <cellStyle name="XPivot5 27" xfId="969" xr:uid="{00000000-0005-0000-0000-0000DC030000}"/>
    <cellStyle name="XPivot5 28" xfId="970" xr:uid="{00000000-0005-0000-0000-0000DD030000}"/>
    <cellStyle name="XPivot5 29" xfId="971" xr:uid="{00000000-0005-0000-0000-0000DE030000}"/>
    <cellStyle name="XPivot5 3" xfId="972" xr:uid="{00000000-0005-0000-0000-0000DF030000}"/>
    <cellStyle name="XPivot5 30" xfId="973" xr:uid="{00000000-0005-0000-0000-0000E0030000}"/>
    <cellStyle name="XPivot5 31" xfId="974" xr:uid="{00000000-0005-0000-0000-0000E1030000}"/>
    <cellStyle name="XPivot5 32" xfId="975" xr:uid="{00000000-0005-0000-0000-0000E2030000}"/>
    <cellStyle name="XPivot5 33" xfId="976" xr:uid="{00000000-0005-0000-0000-0000E3030000}"/>
    <cellStyle name="XPivot5 34" xfId="977" xr:uid="{00000000-0005-0000-0000-0000E4030000}"/>
    <cellStyle name="XPivot5 35" xfId="978" xr:uid="{00000000-0005-0000-0000-0000E5030000}"/>
    <cellStyle name="XPivot5 36" xfId="979" xr:uid="{00000000-0005-0000-0000-0000E6030000}"/>
    <cellStyle name="XPivot5 37" xfId="980" xr:uid="{00000000-0005-0000-0000-0000E7030000}"/>
    <cellStyle name="XPivot5 38" xfId="981" xr:uid="{00000000-0005-0000-0000-0000E8030000}"/>
    <cellStyle name="XPivot5 39" xfId="982" xr:uid="{00000000-0005-0000-0000-0000E9030000}"/>
    <cellStyle name="XPivot5 4" xfId="983" xr:uid="{00000000-0005-0000-0000-0000EA030000}"/>
    <cellStyle name="XPivot5 40" xfId="984" xr:uid="{00000000-0005-0000-0000-0000EB030000}"/>
    <cellStyle name="XPivot5 41" xfId="985" xr:uid="{00000000-0005-0000-0000-0000EC030000}"/>
    <cellStyle name="XPivot5 42" xfId="986" xr:uid="{00000000-0005-0000-0000-0000ED030000}"/>
    <cellStyle name="XPivot5 43" xfId="987" xr:uid="{00000000-0005-0000-0000-0000EE030000}"/>
    <cellStyle name="XPivot5 44" xfId="988" xr:uid="{00000000-0005-0000-0000-0000EF030000}"/>
    <cellStyle name="XPivot5 45" xfId="989" xr:uid="{00000000-0005-0000-0000-0000F0030000}"/>
    <cellStyle name="XPivot5 46" xfId="990" xr:uid="{00000000-0005-0000-0000-0000F1030000}"/>
    <cellStyle name="XPivot5 47" xfId="991" xr:uid="{00000000-0005-0000-0000-0000F2030000}"/>
    <cellStyle name="XPivot5 48" xfId="992" xr:uid="{00000000-0005-0000-0000-0000F3030000}"/>
    <cellStyle name="XPivot5 49" xfId="993" xr:uid="{00000000-0005-0000-0000-0000F4030000}"/>
    <cellStyle name="XPivot5 5" xfId="994" xr:uid="{00000000-0005-0000-0000-0000F5030000}"/>
    <cellStyle name="XPivot5 50" xfId="995" xr:uid="{00000000-0005-0000-0000-0000F6030000}"/>
    <cellStyle name="XPivot5 51" xfId="996" xr:uid="{00000000-0005-0000-0000-0000F7030000}"/>
    <cellStyle name="XPivot5 52" xfId="997" xr:uid="{00000000-0005-0000-0000-0000F8030000}"/>
    <cellStyle name="XPivot5 53" xfId="998" xr:uid="{00000000-0005-0000-0000-0000F9030000}"/>
    <cellStyle name="XPivot5 54" xfId="999" xr:uid="{00000000-0005-0000-0000-0000FA030000}"/>
    <cellStyle name="XPivot5 55" xfId="1000" xr:uid="{00000000-0005-0000-0000-0000FB030000}"/>
    <cellStyle name="XPivot5 56" xfId="1001" xr:uid="{00000000-0005-0000-0000-0000FC030000}"/>
    <cellStyle name="XPivot5 57" xfId="1002" xr:uid="{00000000-0005-0000-0000-0000FD030000}"/>
    <cellStyle name="XPivot5 58" xfId="1003" xr:uid="{00000000-0005-0000-0000-0000FE030000}"/>
    <cellStyle name="XPivot5 59" xfId="1004" xr:uid="{00000000-0005-0000-0000-0000FF030000}"/>
    <cellStyle name="XPivot5 6" xfId="1005" xr:uid="{00000000-0005-0000-0000-000000040000}"/>
    <cellStyle name="XPivot5 60" xfId="1006" xr:uid="{00000000-0005-0000-0000-000001040000}"/>
    <cellStyle name="XPivot5 61" xfId="1007" xr:uid="{00000000-0005-0000-0000-000002040000}"/>
    <cellStyle name="XPivot5 62" xfId="1008" xr:uid="{00000000-0005-0000-0000-000003040000}"/>
    <cellStyle name="XPivot5 63" xfId="1009" xr:uid="{00000000-0005-0000-0000-000004040000}"/>
    <cellStyle name="XPivot5 64" xfId="1010" xr:uid="{00000000-0005-0000-0000-000005040000}"/>
    <cellStyle name="XPivot5 65" xfId="1011" xr:uid="{00000000-0005-0000-0000-000006040000}"/>
    <cellStyle name="XPivot5 66" xfId="1012" xr:uid="{00000000-0005-0000-0000-000007040000}"/>
    <cellStyle name="XPivot5 67" xfId="1013" xr:uid="{00000000-0005-0000-0000-000008040000}"/>
    <cellStyle name="XPivot5 68" xfId="1014" xr:uid="{00000000-0005-0000-0000-000009040000}"/>
    <cellStyle name="XPivot5 69" xfId="1015" xr:uid="{00000000-0005-0000-0000-00000A040000}"/>
    <cellStyle name="XPivot5 7" xfId="1016" xr:uid="{00000000-0005-0000-0000-00000B040000}"/>
    <cellStyle name="XPivot5 70" xfId="1017" xr:uid="{00000000-0005-0000-0000-00000C040000}"/>
    <cellStyle name="XPivot5 71" xfId="1018" xr:uid="{00000000-0005-0000-0000-00000D040000}"/>
    <cellStyle name="XPivot5 72" xfId="1019" xr:uid="{00000000-0005-0000-0000-00000E040000}"/>
    <cellStyle name="XPivot5 73" xfId="1020" xr:uid="{00000000-0005-0000-0000-00000F040000}"/>
    <cellStyle name="XPivot5 74" xfId="1021" xr:uid="{00000000-0005-0000-0000-000010040000}"/>
    <cellStyle name="XPivot5 75" xfId="1022" xr:uid="{00000000-0005-0000-0000-000011040000}"/>
    <cellStyle name="XPivot5 76" xfId="1023" xr:uid="{00000000-0005-0000-0000-000012040000}"/>
    <cellStyle name="XPivot5 77" xfId="1024" xr:uid="{00000000-0005-0000-0000-000013040000}"/>
    <cellStyle name="XPivot5 78" xfId="1025" xr:uid="{00000000-0005-0000-0000-000014040000}"/>
    <cellStyle name="XPivot5 79" xfId="1026" xr:uid="{00000000-0005-0000-0000-000015040000}"/>
    <cellStyle name="XPivot5 8" xfId="1027" xr:uid="{00000000-0005-0000-0000-000016040000}"/>
    <cellStyle name="XPivot5 80" xfId="1028" xr:uid="{00000000-0005-0000-0000-000017040000}"/>
    <cellStyle name="XPivot5 81" xfId="1029" xr:uid="{00000000-0005-0000-0000-000018040000}"/>
    <cellStyle name="XPivot5 82" xfId="1030" xr:uid="{00000000-0005-0000-0000-000019040000}"/>
    <cellStyle name="XPivot5 83" xfId="1031" xr:uid="{00000000-0005-0000-0000-00001A040000}"/>
    <cellStyle name="XPivot5 84" xfId="1032" xr:uid="{00000000-0005-0000-0000-00001B040000}"/>
    <cellStyle name="XPivot5 85" xfId="1033" xr:uid="{00000000-0005-0000-0000-00001C040000}"/>
    <cellStyle name="XPivot5 86" xfId="1034" xr:uid="{00000000-0005-0000-0000-00001D040000}"/>
    <cellStyle name="XPivot5 87" xfId="1035" xr:uid="{00000000-0005-0000-0000-00001E040000}"/>
    <cellStyle name="XPivot5 9" xfId="1036" xr:uid="{00000000-0005-0000-0000-00001F040000}"/>
    <cellStyle name="XPivot6" xfId="1037" xr:uid="{00000000-0005-0000-0000-000020040000}"/>
    <cellStyle name="XPivot6 10" xfId="1038" xr:uid="{00000000-0005-0000-0000-000021040000}"/>
    <cellStyle name="XPivot6 11" xfId="1039" xr:uid="{00000000-0005-0000-0000-000022040000}"/>
    <cellStyle name="XPivot6 12" xfId="1040" xr:uid="{00000000-0005-0000-0000-000023040000}"/>
    <cellStyle name="XPivot6 13" xfId="1041" xr:uid="{00000000-0005-0000-0000-000024040000}"/>
    <cellStyle name="XPivot6 14" xfId="1042" xr:uid="{00000000-0005-0000-0000-000025040000}"/>
    <cellStyle name="XPivot6 15" xfId="1043" xr:uid="{00000000-0005-0000-0000-000026040000}"/>
    <cellStyle name="XPivot6 16" xfId="1044" xr:uid="{00000000-0005-0000-0000-000027040000}"/>
    <cellStyle name="XPivot6 17" xfId="1045" xr:uid="{00000000-0005-0000-0000-000028040000}"/>
    <cellStyle name="XPivot6 18" xfId="1046" xr:uid="{00000000-0005-0000-0000-000029040000}"/>
    <cellStyle name="XPivot6 19" xfId="1047" xr:uid="{00000000-0005-0000-0000-00002A040000}"/>
    <cellStyle name="XPivot6 2" xfId="1048" xr:uid="{00000000-0005-0000-0000-00002B040000}"/>
    <cellStyle name="XPivot6 20" xfId="1049" xr:uid="{00000000-0005-0000-0000-00002C040000}"/>
    <cellStyle name="XPivot6 21" xfId="1050" xr:uid="{00000000-0005-0000-0000-00002D040000}"/>
    <cellStyle name="XPivot6 22" xfId="1051" xr:uid="{00000000-0005-0000-0000-00002E040000}"/>
    <cellStyle name="XPivot6 23" xfId="1052" xr:uid="{00000000-0005-0000-0000-00002F040000}"/>
    <cellStyle name="XPivot6 24" xfId="1053" xr:uid="{00000000-0005-0000-0000-000030040000}"/>
    <cellStyle name="XPivot6 25" xfId="1054" xr:uid="{00000000-0005-0000-0000-000031040000}"/>
    <cellStyle name="XPivot6 26" xfId="1055" xr:uid="{00000000-0005-0000-0000-000032040000}"/>
    <cellStyle name="XPivot6 27" xfId="1056" xr:uid="{00000000-0005-0000-0000-000033040000}"/>
    <cellStyle name="XPivot6 28" xfId="1057" xr:uid="{00000000-0005-0000-0000-000034040000}"/>
    <cellStyle name="XPivot6 29" xfId="1058" xr:uid="{00000000-0005-0000-0000-000035040000}"/>
    <cellStyle name="XPivot6 3" xfId="1059" xr:uid="{00000000-0005-0000-0000-000036040000}"/>
    <cellStyle name="XPivot6 30" xfId="1060" xr:uid="{00000000-0005-0000-0000-000037040000}"/>
    <cellStyle name="XPivot6 31" xfId="1061" xr:uid="{00000000-0005-0000-0000-000038040000}"/>
    <cellStyle name="XPivot6 32" xfId="1062" xr:uid="{00000000-0005-0000-0000-000039040000}"/>
    <cellStyle name="XPivot6 33" xfId="1063" xr:uid="{00000000-0005-0000-0000-00003A040000}"/>
    <cellStyle name="XPivot6 34" xfId="1064" xr:uid="{00000000-0005-0000-0000-00003B040000}"/>
    <cellStyle name="XPivot6 35" xfId="1065" xr:uid="{00000000-0005-0000-0000-00003C040000}"/>
    <cellStyle name="XPivot6 36" xfId="1066" xr:uid="{00000000-0005-0000-0000-00003D040000}"/>
    <cellStyle name="XPivot6 37" xfId="1067" xr:uid="{00000000-0005-0000-0000-00003E040000}"/>
    <cellStyle name="XPivot6 38" xfId="1068" xr:uid="{00000000-0005-0000-0000-00003F040000}"/>
    <cellStyle name="XPivot6 39" xfId="1069" xr:uid="{00000000-0005-0000-0000-000040040000}"/>
    <cellStyle name="XPivot6 4" xfId="1070" xr:uid="{00000000-0005-0000-0000-000041040000}"/>
    <cellStyle name="XPivot6 40" xfId="1071" xr:uid="{00000000-0005-0000-0000-000042040000}"/>
    <cellStyle name="XPivot6 41" xfId="1072" xr:uid="{00000000-0005-0000-0000-000043040000}"/>
    <cellStyle name="XPivot6 42" xfId="1073" xr:uid="{00000000-0005-0000-0000-000044040000}"/>
    <cellStyle name="XPivot6 43" xfId="1074" xr:uid="{00000000-0005-0000-0000-000045040000}"/>
    <cellStyle name="XPivot6 44" xfId="1075" xr:uid="{00000000-0005-0000-0000-000046040000}"/>
    <cellStyle name="XPivot6 45" xfId="1076" xr:uid="{00000000-0005-0000-0000-000047040000}"/>
    <cellStyle name="XPivot6 46" xfId="1077" xr:uid="{00000000-0005-0000-0000-000048040000}"/>
    <cellStyle name="XPivot6 47" xfId="1078" xr:uid="{00000000-0005-0000-0000-000049040000}"/>
    <cellStyle name="XPivot6 48" xfId="1079" xr:uid="{00000000-0005-0000-0000-00004A040000}"/>
    <cellStyle name="XPivot6 49" xfId="1080" xr:uid="{00000000-0005-0000-0000-00004B040000}"/>
    <cellStyle name="XPivot6 5" xfId="1081" xr:uid="{00000000-0005-0000-0000-00004C040000}"/>
    <cellStyle name="XPivot6 50" xfId="1082" xr:uid="{00000000-0005-0000-0000-00004D040000}"/>
    <cellStyle name="XPivot6 51" xfId="1083" xr:uid="{00000000-0005-0000-0000-00004E040000}"/>
    <cellStyle name="XPivot6 52" xfId="1084" xr:uid="{00000000-0005-0000-0000-00004F040000}"/>
    <cellStyle name="XPivot6 53" xfId="1085" xr:uid="{00000000-0005-0000-0000-000050040000}"/>
    <cellStyle name="XPivot6 54" xfId="1086" xr:uid="{00000000-0005-0000-0000-000051040000}"/>
    <cellStyle name="XPivot6 55" xfId="1087" xr:uid="{00000000-0005-0000-0000-000052040000}"/>
    <cellStyle name="XPivot6 56" xfId="1088" xr:uid="{00000000-0005-0000-0000-000053040000}"/>
    <cellStyle name="XPivot6 57" xfId="1089" xr:uid="{00000000-0005-0000-0000-000054040000}"/>
    <cellStyle name="XPivot6 58" xfId="1090" xr:uid="{00000000-0005-0000-0000-000055040000}"/>
    <cellStyle name="XPivot6 59" xfId="1091" xr:uid="{00000000-0005-0000-0000-000056040000}"/>
    <cellStyle name="XPivot6 6" xfId="1092" xr:uid="{00000000-0005-0000-0000-000057040000}"/>
    <cellStyle name="XPivot6 60" xfId="1093" xr:uid="{00000000-0005-0000-0000-000058040000}"/>
    <cellStyle name="XPivot6 61" xfId="1094" xr:uid="{00000000-0005-0000-0000-000059040000}"/>
    <cellStyle name="XPivot6 62" xfId="1095" xr:uid="{00000000-0005-0000-0000-00005A040000}"/>
    <cellStyle name="XPivot6 63" xfId="1096" xr:uid="{00000000-0005-0000-0000-00005B040000}"/>
    <cellStyle name="XPivot6 64" xfId="1097" xr:uid="{00000000-0005-0000-0000-00005C040000}"/>
    <cellStyle name="XPivot6 65" xfId="1098" xr:uid="{00000000-0005-0000-0000-00005D040000}"/>
    <cellStyle name="XPivot6 66" xfId="1099" xr:uid="{00000000-0005-0000-0000-00005E040000}"/>
    <cellStyle name="XPivot6 67" xfId="1100" xr:uid="{00000000-0005-0000-0000-00005F040000}"/>
    <cellStyle name="XPivot6 68" xfId="1101" xr:uid="{00000000-0005-0000-0000-000060040000}"/>
    <cellStyle name="XPivot6 69" xfId="1102" xr:uid="{00000000-0005-0000-0000-000061040000}"/>
    <cellStyle name="XPivot6 7" xfId="1103" xr:uid="{00000000-0005-0000-0000-000062040000}"/>
    <cellStyle name="XPivot6 70" xfId="1104" xr:uid="{00000000-0005-0000-0000-000063040000}"/>
    <cellStyle name="XPivot6 71" xfId="1105" xr:uid="{00000000-0005-0000-0000-000064040000}"/>
    <cellStyle name="XPivot6 72" xfId="1106" xr:uid="{00000000-0005-0000-0000-000065040000}"/>
    <cellStyle name="XPivot6 73" xfId="1107" xr:uid="{00000000-0005-0000-0000-000066040000}"/>
    <cellStyle name="XPivot6 74" xfId="1108" xr:uid="{00000000-0005-0000-0000-000067040000}"/>
    <cellStyle name="XPivot6 75" xfId="1109" xr:uid="{00000000-0005-0000-0000-000068040000}"/>
    <cellStyle name="XPivot6 76" xfId="1110" xr:uid="{00000000-0005-0000-0000-000069040000}"/>
    <cellStyle name="XPivot6 77" xfId="1111" xr:uid="{00000000-0005-0000-0000-00006A040000}"/>
    <cellStyle name="XPivot6 78" xfId="1112" xr:uid="{00000000-0005-0000-0000-00006B040000}"/>
    <cellStyle name="XPivot6 79" xfId="1113" xr:uid="{00000000-0005-0000-0000-00006C040000}"/>
    <cellStyle name="XPivot6 8" xfId="1114" xr:uid="{00000000-0005-0000-0000-00006D040000}"/>
    <cellStyle name="XPivot6 80" xfId="1115" xr:uid="{00000000-0005-0000-0000-00006E040000}"/>
    <cellStyle name="XPivot6 81" xfId="1116" xr:uid="{00000000-0005-0000-0000-00006F040000}"/>
    <cellStyle name="XPivot6 82" xfId="1117" xr:uid="{00000000-0005-0000-0000-000070040000}"/>
    <cellStyle name="XPivot6 83" xfId="1118" xr:uid="{00000000-0005-0000-0000-000071040000}"/>
    <cellStyle name="XPivot6 84" xfId="1119" xr:uid="{00000000-0005-0000-0000-000072040000}"/>
    <cellStyle name="XPivot6 85" xfId="1120" xr:uid="{00000000-0005-0000-0000-000073040000}"/>
    <cellStyle name="XPivot6 86" xfId="1121" xr:uid="{00000000-0005-0000-0000-000074040000}"/>
    <cellStyle name="XPivot6 9" xfId="1122" xr:uid="{00000000-0005-0000-0000-000075040000}"/>
    <cellStyle name="XPivot7" xfId="1123" xr:uid="{00000000-0005-0000-0000-000076040000}"/>
    <cellStyle name="XPivot7 10" xfId="1124" xr:uid="{00000000-0005-0000-0000-000077040000}"/>
    <cellStyle name="XPivot7 11" xfId="1125" xr:uid="{00000000-0005-0000-0000-000078040000}"/>
    <cellStyle name="XPivot7 12" xfId="1126" xr:uid="{00000000-0005-0000-0000-000079040000}"/>
    <cellStyle name="XPivot7 13" xfId="1127" xr:uid="{00000000-0005-0000-0000-00007A040000}"/>
    <cellStyle name="XPivot7 14" xfId="1128" xr:uid="{00000000-0005-0000-0000-00007B040000}"/>
    <cellStyle name="XPivot7 15" xfId="1129" xr:uid="{00000000-0005-0000-0000-00007C040000}"/>
    <cellStyle name="XPivot7 16" xfId="1130" xr:uid="{00000000-0005-0000-0000-00007D040000}"/>
    <cellStyle name="XPivot7 17" xfId="1131" xr:uid="{00000000-0005-0000-0000-00007E040000}"/>
    <cellStyle name="XPivot7 18" xfId="1132" xr:uid="{00000000-0005-0000-0000-00007F040000}"/>
    <cellStyle name="XPivot7 19" xfId="1133" xr:uid="{00000000-0005-0000-0000-000080040000}"/>
    <cellStyle name="XPivot7 2" xfId="1134" xr:uid="{00000000-0005-0000-0000-000081040000}"/>
    <cellStyle name="XPivot7 20" xfId="1135" xr:uid="{00000000-0005-0000-0000-000082040000}"/>
    <cellStyle name="XPivot7 21" xfId="1136" xr:uid="{00000000-0005-0000-0000-000083040000}"/>
    <cellStyle name="XPivot7 22" xfId="1137" xr:uid="{00000000-0005-0000-0000-000084040000}"/>
    <cellStyle name="XPivot7 23" xfId="1138" xr:uid="{00000000-0005-0000-0000-000085040000}"/>
    <cellStyle name="XPivot7 24" xfId="1139" xr:uid="{00000000-0005-0000-0000-000086040000}"/>
    <cellStyle name="XPivot7 25" xfId="1140" xr:uid="{00000000-0005-0000-0000-000087040000}"/>
    <cellStyle name="XPivot7 26" xfId="1141" xr:uid="{00000000-0005-0000-0000-000088040000}"/>
    <cellStyle name="XPivot7 27" xfId="1142" xr:uid="{00000000-0005-0000-0000-000089040000}"/>
    <cellStyle name="XPivot7 28" xfId="1143" xr:uid="{00000000-0005-0000-0000-00008A040000}"/>
    <cellStyle name="XPivot7 29" xfId="1144" xr:uid="{00000000-0005-0000-0000-00008B040000}"/>
    <cellStyle name="XPivot7 3" xfId="1145" xr:uid="{00000000-0005-0000-0000-00008C040000}"/>
    <cellStyle name="XPivot7 30" xfId="1146" xr:uid="{00000000-0005-0000-0000-00008D040000}"/>
    <cellStyle name="XPivot7 31" xfId="1147" xr:uid="{00000000-0005-0000-0000-00008E040000}"/>
    <cellStyle name="XPivot7 32" xfId="1148" xr:uid="{00000000-0005-0000-0000-00008F040000}"/>
    <cellStyle name="XPivot7 33" xfId="1149" xr:uid="{00000000-0005-0000-0000-000090040000}"/>
    <cellStyle name="XPivot7 34" xfId="1150" xr:uid="{00000000-0005-0000-0000-000091040000}"/>
    <cellStyle name="XPivot7 35" xfId="1151" xr:uid="{00000000-0005-0000-0000-000092040000}"/>
    <cellStyle name="XPivot7 36" xfId="1152" xr:uid="{00000000-0005-0000-0000-000093040000}"/>
    <cellStyle name="XPivot7 37" xfId="1153" xr:uid="{00000000-0005-0000-0000-000094040000}"/>
    <cellStyle name="XPivot7 38" xfId="1154" xr:uid="{00000000-0005-0000-0000-000095040000}"/>
    <cellStyle name="XPivot7 39" xfId="1155" xr:uid="{00000000-0005-0000-0000-000096040000}"/>
    <cellStyle name="XPivot7 4" xfId="1156" xr:uid="{00000000-0005-0000-0000-000097040000}"/>
    <cellStyle name="XPivot7 40" xfId="1157" xr:uid="{00000000-0005-0000-0000-000098040000}"/>
    <cellStyle name="XPivot7 41" xfId="1158" xr:uid="{00000000-0005-0000-0000-000099040000}"/>
    <cellStyle name="XPivot7 42" xfId="1159" xr:uid="{00000000-0005-0000-0000-00009A040000}"/>
    <cellStyle name="XPivot7 43" xfId="1160" xr:uid="{00000000-0005-0000-0000-00009B040000}"/>
    <cellStyle name="XPivot7 44" xfId="1161" xr:uid="{00000000-0005-0000-0000-00009C040000}"/>
    <cellStyle name="XPivot7 45" xfId="1162" xr:uid="{00000000-0005-0000-0000-00009D040000}"/>
    <cellStyle name="XPivot7 46" xfId="1163" xr:uid="{00000000-0005-0000-0000-00009E040000}"/>
    <cellStyle name="XPivot7 47" xfId="1164" xr:uid="{00000000-0005-0000-0000-00009F040000}"/>
    <cellStyle name="XPivot7 48" xfId="1165" xr:uid="{00000000-0005-0000-0000-0000A0040000}"/>
    <cellStyle name="XPivot7 49" xfId="1166" xr:uid="{00000000-0005-0000-0000-0000A1040000}"/>
    <cellStyle name="XPivot7 5" xfId="1167" xr:uid="{00000000-0005-0000-0000-0000A2040000}"/>
    <cellStyle name="XPivot7 50" xfId="1168" xr:uid="{00000000-0005-0000-0000-0000A3040000}"/>
    <cellStyle name="XPivot7 51" xfId="1169" xr:uid="{00000000-0005-0000-0000-0000A4040000}"/>
    <cellStyle name="XPivot7 52" xfId="1170" xr:uid="{00000000-0005-0000-0000-0000A5040000}"/>
    <cellStyle name="XPivot7 53" xfId="1171" xr:uid="{00000000-0005-0000-0000-0000A6040000}"/>
    <cellStyle name="XPivot7 54" xfId="1172" xr:uid="{00000000-0005-0000-0000-0000A7040000}"/>
    <cellStyle name="XPivot7 55" xfId="1173" xr:uid="{00000000-0005-0000-0000-0000A8040000}"/>
    <cellStyle name="XPivot7 56" xfId="1174" xr:uid="{00000000-0005-0000-0000-0000A9040000}"/>
    <cellStyle name="XPivot7 57" xfId="1175" xr:uid="{00000000-0005-0000-0000-0000AA040000}"/>
    <cellStyle name="XPivot7 58" xfId="1176" xr:uid="{00000000-0005-0000-0000-0000AB040000}"/>
    <cellStyle name="XPivot7 59" xfId="1177" xr:uid="{00000000-0005-0000-0000-0000AC040000}"/>
    <cellStyle name="XPivot7 6" xfId="1178" xr:uid="{00000000-0005-0000-0000-0000AD040000}"/>
    <cellStyle name="XPivot7 60" xfId="1179" xr:uid="{00000000-0005-0000-0000-0000AE040000}"/>
    <cellStyle name="XPivot7 61" xfId="1180" xr:uid="{00000000-0005-0000-0000-0000AF040000}"/>
    <cellStyle name="XPivot7 62" xfId="1181" xr:uid="{00000000-0005-0000-0000-0000B0040000}"/>
    <cellStyle name="XPivot7 63" xfId="1182" xr:uid="{00000000-0005-0000-0000-0000B1040000}"/>
    <cellStyle name="XPivot7 64" xfId="1183" xr:uid="{00000000-0005-0000-0000-0000B2040000}"/>
    <cellStyle name="XPivot7 65" xfId="1184" xr:uid="{00000000-0005-0000-0000-0000B3040000}"/>
    <cellStyle name="XPivot7 66" xfId="1185" xr:uid="{00000000-0005-0000-0000-0000B4040000}"/>
    <cellStyle name="XPivot7 67" xfId="1186" xr:uid="{00000000-0005-0000-0000-0000B5040000}"/>
    <cellStyle name="XPivot7 68" xfId="1187" xr:uid="{00000000-0005-0000-0000-0000B6040000}"/>
    <cellStyle name="XPivot7 69" xfId="1188" xr:uid="{00000000-0005-0000-0000-0000B7040000}"/>
    <cellStyle name="XPivot7 7" xfId="1189" xr:uid="{00000000-0005-0000-0000-0000B8040000}"/>
    <cellStyle name="XPivot7 70" xfId="1190" xr:uid="{00000000-0005-0000-0000-0000B9040000}"/>
    <cellStyle name="XPivot7 71" xfId="1191" xr:uid="{00000000-0005-0000-0000-0000BA040000}"/>
    <cellStyle name="XPivot7 72" xfId="1192" xr:uid="{00000000-0005-0000-0000-0000BB040000}"/>
    <cellStyle name="XPivot7 73" xfId="1193" xr:uid="{00000000-0005-0000-0000-0000BC040000}"/>
    <cellStyle name="XPivot7 74" xfId="1194" xr:uid="{00000000-0005-0000-0000-0000BD040000}"/>
    <cellStyle name="XPivot7 75" xfId="1195" xr:uid="{00000000-0005-0000-0000-0000BE040000}"/>
    <cellStyle name="XPivot7 76" xfId="1196" xr:uid="{00000000-0005-0000-0000-0000BF040000}"/>
    <cellStyle name="XPivot7 77" xfId="1197" xr:uid="{00000000-0005-0000-0000-0000C0040000}"/>
    <cellStyle name="XPivot7 78" xfId="1198" xr:uid="{00000000-0005-0000-0000-0000C1040000}"/>
    <cellStyle name="XPivot7 79" xfId="1199" xr:uid="{00000000-0005-0000-0000-0000C2040000}"/>
    <cellStyle name="XPivot7 8" xfId="1200" xr:uid="{00000000-0005-0000-0000-0000C3040000}"/>
    <cellStyle name="XPivot7 80" xfId="1201" xr:uid="{00000000-0005-0000-0000-0000C4040000}"/>
    <cellStyle name="XPivot7 81" xfId="1202" xr:uid="{00000000-0005-0000-0000-0000C5040000}"/>
    <cellStyle name="XPivot7 82" xfId="1203" xr:uid="{00000000-0005-0000-0000-0000C6040000}"/>
    <cellStyle name="XPivot7 83" xfId="1204" xr:uid="{00000000-0005-0000-0000-0000C7040000}"/>
    <cellStyle name="XPivot7 84" xfId="1205" xr:uid="{00000000-0005-0000-0000-0000C8040000}"/>
    <cellStyle name="XPivot7 85" xfId="1206" xr:uid="{00000000-0005-0000-0000-0000C9040000}"/>
    <cellStyle name="XPivot7 86" xfId="1207" xr:uid="{00000000-0005-0000-0000-0000CA040000}"/>
    <cellStyle name="XPivot7 87" xfId="1208" xr:uid="{00000000-0005-0000-0000-0000CB040000}"/>
    <cellStyle name="XPivot7 9" xfId="1209" xr:uid="{00000000-0005-0000-0000-0000CC040000}"/>
    <cellStyle name="XPivot9" xfId="1210" xr:uid="{00000000-0005-0000-0000-0000CD040000}"/>
    <cellStyle name="XPivot9 2" xfId="1211" xr:uid="{00000000-0005-0000-0000-0000CE040000}"/>
    <cellStyle name="XSubtotalLine0" xfId="1212" xr:uid="{00000000-0005-0000-0000-0000CF040000}"/>
    <cellStyle name="XSubtotalLine0 2" xfId="1213" xr:uid="{00000000-0005-0000-0000-0000D0040000}"/>
    <cellStyle name="XSubTotalLine1" xfId="1214" xr:uid="{00000000-0005-0000-0000-0000D1040000}"/>
    <cellStyle name="XSubTotalLine1 2" xfId="1215" xr:uid="{00000000-0005-0000-0000-0000D2040000}"/>
    <cellStyle name="XSubTotalLine2" xfId="1216" xr:uid="{00000000-0005-0000-0000-0000D3040000}"/>
    <cellStyle name="XSubTotalLine2 2" xfId="1217" xr:uid="{00000000-0005-0000-0000-0000D4040000}"/>
    <cellStyle name="XSubTotalLine3" xfId="1218" xr:uid="{00000000-0005-0000-0000-0000D5040000}"/>
    <cellStyle name="XSubTotalLine3 2" xfId="1219" xr:uid="{00000000-0005-0000-0000-0000D6040000}"/>
    <cellStyle name="XSubTotalLine4" xfId="1220" xr:uid="{00000000-0005-0000-0000-0000D7040000}"/>
    <cellStyle name="XSubTotalLine4 2" xfId="1221" xr:uid="{00000000-0005-0000-0000-0000D8040000}"/>
    <cellStyle name="XSubTotalLine5" xfId="1222" xr:uid="{00000000-0005-0000-0000-0000D9040000}"/>
    <cellStyle name="XSubTotalLine5 2" xfId="1223" xr:uid="{00000000-0005-0000-0000-0000DA040000}"/>
    <cellStyle name="XSubTotalLine6" xfId="1224" xr:uid="{00000000-0005-0000-0000-0000DB040000}"/>
    <cellStyle name="XSubTotalLine6 2" xfId="1225" xr:uid="{00000000-0005-0000-0000-0000DC040000}"/>
    <cellStyle name="XTitlesHidden" xfId="1226" xr:uid="{00000000-0005-0000-0000-0000DD040000}"/>
    <cellStyle name="XTitlesUnhidden" xfId="1227" xr:uid="{00000000-0005-0000-0000-0000DE040000}"/>
    <cellStyle name="XTotals" xfId="1228" xr:uid="{00000000-0005-0000-0000-0000DF040000}"/>
    <cellStyle name="XTotals 2" xfId="1229" xr:uid="{00000000-0005-0000-0000-0000E0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Monthly Closed Transactions</a:t>
            </a:r>
          </a:p>
        </c:rich>
      </c:tx>
      <c:layout>
        <c:manualLayout>
          <c:xMode val="edge"/>
          <c:yMode val="edge"/>
          <c:x val="0.20476964769648096"/>
          <c:y val="3.9301310043668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41004862236625E-2"/>
          <c:y val="0.27947657844181495"/>
          <c:w val="0.74554294975688817"/>
          <c:h val="0.5240185845783821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'12 Month Transactions'!$B$3:$B$132</c:f>
              <c:numCache>
                <c:formatCode>0</c:formatCode>
                <c:ptCount val="130"/>
                <c:pt idx="0">
                  <c:v>363</c:v>
                </c:pt>
                <c:pt idx="1">
                  <c:v>413</c:v>
                </c:pt>
                <c:pt idx="2">
                  <c:v>531</c:v>
                </c:pt>
                <c:pt idx="3">
                  <c:v>585</c:v>
                </c:pt>
                <c:pt idx="4">
                  <c:v>580</c:v>
                </c:pt>
                <c:pt idx="5">
                  <c:v>510</c:v>
                </c:pt>
                <c:pt idx="6">
                  <c:v>377</c:v>
                </c:pt>
                <c:pt idx="7">
                  <c:v>368</c:v>
                </c:pt>
                <c:pt idx="8">
                  <c:v>350</c:v>
                </c:pt>
                <c:pt idx="9">
                  <c:v>409</c:v>
                </c:pt>
                <c:pt idx="10">
                  <c:v>373</c:v>
                </c:pt>
                <c:pt idx="11">
                  <c:v>391</c:v>
                </c:pt>
                <c:pt idx="12">
                  <c:v>390</c:v>
                </c:pt>
                <c:pt idx="13">
                  <c:v>373</c:v>
                </c:pt>
                <c:pt idx="14">
                  <c:v>566</c:v>
                </c:pt>
                <c:pt idx="15">
                  <c:v>571</c:v>
                </c:pt>
                <c:pt idx="16">
                  <c:v>546</c:v>
                </c:pt>
                <c:pt idx="17">
                  <c:v>579</c:v>
                </c:pt>
                <c:pt idx="18">
                  <c:v>454</c:v>
                </c:pt>
                <c:pt idx="19">
                  <c:v>533</c:v>
                </c:pt>
                <c:pt idx="20">
                  <c:v>379</c:v>
                </c:pt>
                <c:pt idx="21">
                  <c:v>370</c:v>
                </c:pt>
                <c:pt idx="22">
                  <c:v>370</c:v>
                </c:pt>
                <c:pt idx="23">
                  <c:v>388</c:v>
                </c:pt>
                <c:pt idx="24">
                  <c:v>363</c:v>
                </c:pt>
                <c:pt idx="25">
                  <c:v>392</c:v>
                </c:pt>
                <c:pt idx="26">
                  <c:v>557</c:v>
                </c:pt>
                <c:pt idx="27">
                  <c:v>699</c:v>
                </c:pt>
                <c:pt idx="28">
                  <c:v>637</c:v>
                </c:pt>
                <c:pt idx="29">
                  <c:v>564</c:v>
                </c:pt>
                <c:pt idx="30">
                  <c:v>510</c:v>
                </c:pt>
                <c:pt idx="31">
                  <c:v>523</c:v>
                </c:pt>
                <c:pt idx="32">
                  <c:v>417</c:v>
                </c:pt>
                <c:pt idx="33">
                  <c:v>438</c:v>
                </c:pt>
                <c:pt idx="34">
                  <c:v>449</c:v>
                </c:pt>
                <c:pt idx="35">
                  <c:v>422</c:v>
                </c:pt>
                <c:pt idx="36">
                  <c:v>484</c:v>
                </c:pt>
                <c:pt idx="37">
                  <c:v>480</c:v>
                </c:pt>
                <c:pt idx="38">
                  <c:v>659</c:v>
                </c:pt>
                <c:pt idx="39">
                  <c:v>758</c:v>
                </c:pt>
                <c:pt idx="40">
                  <c:v>687</c:v>
                </c:pt>
                <c:pt idx="41">
                  <c:v>697</c:v>
                </c:pt>
                <c:pt idx="42">
                  <c:v>665</c:v>
                </c:pt>
                <c:pt idx="43">
                  <c:v>570</c:v>
                </c:pt>
                <c:pt idx="44">
                  <c:v>543</c:v>
                </c:pt>
                <c:pt idx="45">
                  <c:v>650</c:v>
                </c:pt>
                <c:pt idx="46">
                  <c:v>494</c:v>
                </c:pt>
                <c:pt idx="47">
                  <c:v>712</c:v>
                </c:pt>
                <c:pt idx="48">
                  <c:v>633</c:v>
                </c:pt>
                <c:pt idx="49">
                  <c:v>702</c:v>
                </c:pt>
                <c:pt idx="50">
                  <c:v>1076</c:v>
                </c:pt>
                <c:pt idx="51">
                  <c:v>1177</c:v>
                </c:pt>
                <c:pt idx="52">
                  <c:v>998</c:v>
                </c:pt>
                <c:pt idx="53">
                  <c:v>1145</c:v>
                </c:pt>
                <c:pt idx="54">
                  <c:v>882</c:v>
                </c:pt>
                <c:pt idx="55">
                  <c:v>778</c:v>
                </c:pt>
                <c:pt idx="56">
                  <c:v>626</c:v>
                </c:pt>
                <c:pt idx="57">
                  <c:v>611</c:v>
                </c:pt>
                <c:pt idx="58">
                  <c:v>578</c:v>
                </c:pt>
                <c:pt idx="59">
                  <c:v>829</c:v>
                </c:pt>
                <c:pt idx="60">
                  <c:v>867</c:v>
                </c:pt>
                <c:pt idx="61">
                  <c:v>905</c:v>
                </c:pt>
                <c:pt idx="62">
                  <c:v>1194</c:v>
                </c:pt>
                <c:pt idx="63">
                  <c:v>1360</c:v>
                </c:pt>
                <c:pt idx="64">
                  <c:v>1209</c:v>
                </c:pt>
                <c:pt idx="65">
                  <c:v>1226</c:v>
                </c:pt>
                <c:pt idx="66">
                  <c:v>898</c:v>
                </c:pt>
                <c:pt idx="67">
                  <c:v>925</c:v>
                </c:pt>
                <c:pt idx="68">
                  <c:v>814</c:v>
                </c:pt>
                <c:pt idx="69">
                  <c:v>562</c:v>
                </c:pt>
                <c:pt idx="70">
                  <c:v>711</c:v>
                </c:pt>
                <c:pt idx="71">
                  <c:v>563</c:v>
                </c:pt>
                <c:pt idx="72">
                  <c:v>583</c:v>
                </c:pt>
                <c:pt idx="73">
                  <c:v>449</c:v>
                </c:pt>
                <c:pt idx="74">
                  <c:v>684</c:v>
                </c:pt>
                <c:pt idx="75">
                  <c:v>626</c:v>
                </c:pt>
                <c:pt idx="76">
                  <c:v>622</c:v>
                </c:pt>
                <c:pt idx="77">
                  <c:v>570</c:v>
                </c:pt>
                <c:pt idx="78">
                  <c:v>385</c:v>
                </c:pt>
                <c:pt idx="79">
                  <c:v>395</c:v>
                </c:pt>
                <c:pt idx="80">
                  <c:v>388</c:v>
                </c:pt>
                <c:pt idx="81">
                  <c:v>333</c:v>
                </c:pt>
                <c:pt idx="82">
                  <c:v>334</c:v>
                </c:pt>
                <c:pt idx="83">
                  <c:v>393</c:v>
                </c:pt>
                <c:pt idx="84">
                  <c:v>366</c:v>
                </c:pt>
                <c:pt idx="85">
                  <c:v>387</c:v>
                </c:pt>
                <c:pt idx="86">
                  <c:v>575</c:v>
                </c:pt>
                <c:pt idx="87">
                  <c:v>583</c:v>
                </c:pt>
                <c:pt idx="88">
                  <c:v>603</c:v>
                </c:pt>
                <c:pt idx="89">
                  <c:v>550</c:v>
                </c:pt>
                <c:pt idx="90">
                  <c:v>360</c:v>
                </c:pt>
                <c:pt idx="91">
                  <c:v>379</c:v>
                </c:pt>
                <c:pt idx="92">
                  <c:v>306</c:v>
                </c:pt>
                <c:pt idx="93">
                  <c:v>354</c:v>
                </c:pt>
                <c:pt idx="94">
                  <c:v>310</c:v>
                </c:pt>
                <c:pt idx="95">
                  <c:v>378</c:v>
                </c:pt>
                <c:pt idx="96">
                  <c:v>373</c:v>
                </c:pt>
                <c:pt idx="97">
                  <c:v>416</c:v>
                </c:pt>
                <c:pt idx="98">
                  <c:v>574</c:v>
                </c:pt>
                <c:pt idx="99">
                  <c:v>674</c:v>
                </c:pt>
                <c:pt idx="100">
                  <c:v>695</c:v>
                </c:pt>
                <c:pt idx="101">
                  <c:v>610</c:v>
                </c:pt>
                <c:pt idx="102">
                  <c:v>518</c:v>
                </c:pt>
                <c:pt idx="103">
                  <c:v>503</c:v>
                </c:pt>
                <c:pt idx="104">
                  <c:v>476</c:v>
                </c:pt>
                <c:pt idx="105">
                  <c:v>495</c:v>
                </c:pt>
                <c:pt idx="106">
                  <c:v>380</c:v>
                </c:pt>
                <c:pt idx="107">
                  <c:v>518</c:v>
                </c:pt>
                <c:pt idx="108">
                  <c:v>439</c:v>
                </c:pt>
                <c:pt idx="109">
                  <c:v>549</c:v>
                </c:pt>
                <c:pt idx="110">
                  <c:v>734</c:v>
                </c:pt>
                <c:pt idx="111">
                  <c:v>814</c:v>
                </c:pt>
                <c:pt idx="112">
                  <c:v>894</c:v>
                </c:pt>
                <c:pt idx="113">
                  <c:v>912</c:v>
                </c:pt>
                <c:pt idx="114">
                  <c:v>840</c:v>
                </c:pt>
                <c:pt idx="115">
                  <c:v>731</c:v>
                </c:pt>
                <c:pt idx="116">
                  <c:v>733</c:v>
                </c:pt>
                <c:pt idx="117">
                  <c:v>737</c:v>
                </c:pt>
                <c:pt idx="118">
                  <c:v>676</c:v>
                </c:pt>
                <c:pt idx="119">
                  <c:v>800</c:v>
                </c:pt>
                <c:pt idx="120">
                  <c:v>713</c:v>
                </c:pt>
                <c:pt idx="121">
                  <c:v>762</c:v>
                </c:pt>
                <c:pt idx="122">
                  <c:v>1124</c:v>
                </c:pt>
                <c:pt idx="123">
                  <c:v>1271</c:v>
                </c:pt>
                <c:pt idx="124">
                  <c:v>1015</c:v>
                </c:pt>
                <c:pt idx="125">
                  <c:v>984</c:v>
                </c:pt>
                <c:pt idx="126">
                  <c:v>738</c:v>
                </c:pt>
                <c:pt idx="127">
                  <c:v>721</c:v>
                </c:pt>
                <c:pt idx="128">
                  <c:v>650</c:v>
                </c:pt>
                <c:pt idx="129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1FD-AAFB-67AB2A271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92608"/>
        <c:axId val="470694528"/>
      </c:lineChart>
      <c:catAx>
        <c:axId val="4706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694528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47069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692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22164607476"/>
          <c:y val="0.49345069857534885"/>
          <c:w val="0.13452147749823928"/>
          <c:h val="9.60698689956363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12 Month Rolling Total </a:t>
            </a:r>
          </a:p>
        </c:rich>
      </c:tx>
      <c:layout>
        <c:manualLayout>
          <c:xMode val="edge"/>
          <c:yMode val="edge"/>
          <c:x val="0.33711819920816144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38411669367887"/>
          <c:y val="0.24163568773234789"/>
          <c:w val="0.69529983792546912"/>
          <c:h val="0.5018587360595058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'12 Month Transactions'!$D$15:$D$132</c:f>
              <c:numCache>
                <c:formatCode>0</c:formatCode>
                <c:ptCount val="118"/>
                <c:pt idx="0">
                  <c:v>5277</c:v>
                </c:pt>
                <c:pt idx="1">
                  <c:v>5237</c:v>
                </c:pt>
                <c:pt idx="2">
                  <c:v>5272</c:v>
                </c:pt>
                <c:pt idx="3">
                  <c:v>5258</c:v>
                </c:pt>
                <c:pt idx="4">
                  <c:v>5224</c:v>
                </c:pt>
                <c:pt idx="5">
                  <c:v>5293</c:v>
                </c:pt>
                <c:pt idx="6">
                  <c:v>5370</c:v>
                </c:pt>
                <c:pt idx="7">
                  <c:v>5535</c:v>
                </c:pt>
                <c:pt idx="8">
                  <c:v>5564</c:v>
                </c:pt>
                <c:pt idx="9">
                  <c:v>5525</c:v>
                </c:pt>
                <c:pt idx="10">
                  <c:v>5522</c:v>
                </c:pt>
                <c:pt idx="11">
                  <c:v>5519</c:v>
                </c:pt>
                <c:pt idx="12">
                  <c:v>5492</c:v>
                </c:pt>
                <c:pt idx="13">
                  <c:v>5511</c:v>
                </c:pt>
                <c:pt idx="14">
                  <c:v>5502</c:v>
                </c:pt>
                <c:pt idx="15">
                  <c:v>5630</c:v>
                </c:pt>
                <c:pt idx="16">
                  <c:v>5721</c:v>
                </c:pt>
                <c:pt idx="17">
                  <c:v>5706</c:v>
                </c:pt>
                <c:pt idx="18">
                  <c:v>5762</c:v>
                </c:pt>
                <c:pt idx="19">
                  <c:v>5752</c:v>
                </c:pt>
                <c:pt idx="20">
                  <c:v>5790</c:v>
                </c:pt>
                <c:pt idx="21">
                  <c:v>5858</c:v>
                </c:pt>
                <c:pt idx="22">
                  <c:v>5937</c:v>
                </c:pt>
                <c:pt idx="23">
                  <c:v>5971</c:v>
                </c:pt>
                <c:pt idx="24">
                  <c:v>6092</c:v>
                </c:pt>
                <c:pt idx="25">
                  <c:v>6180</c:v>
                </c:pt>
                <c:pt idx="26">
                  <c:v>6282</c:v>
                </c:pt>
                <c:pt idx="27">
                  <c:v>6341</c:v>
                </c:pt>
                <c:pt idx="28">
                  <c:v>6391</c:v>
                </c:pt>
                <c:pt idx="29">
                  <c:v>6524</c:v>
                </c:pt>
                <c:pt idx="30">
                  <c:v>6679</c:v>
                </c:pt>
                <c:pt idx="31">
                  <c:v>6726</c:v>
                </c:pt>
                <c:pt idx="32">
                  <c:v>6852</c:v>
                </c:pt>
                <c:pt idx="33">
                  <c:v>7064</c:v>
                </c:pt>
                <c:pt idx="34">
                  <c:v>7109</c:v>
                </c:pt>
                <c:pt idx="35">
                  <c:v>7399</c:v>
                </c:pt>
                <c:pt idx="36">
                  <c:v>7548</c:v>
                </c:pt>
                <c:pt idx="37">
                  <c:v>7770</c:v>
                </c:pt>
                <c:pt idx="38">
                  <c:v>8187</c:v>
                </c:pt>
                <c:pt idx="39">
                  <c:v>8606</c:v>
                </c:pt>
                <c:pt idx="40">
                  <c:v>8917</c:v>
                </c:pt>
                <c:pt idx="41">
                  <c:v>9365</c:v>
                </c:pt>
                <c:pt idx="42">
                  <c:v>9582</c:v>
                </c:pt>
                <c:pt idx="43">
                  <c:v>9790</c:v>
                </c:pt>
                <c:pt idx="44">
                  <c:v>9873</c:v>
                </c:pt>
                <c:pt idx="45">
                  <c:v>9834</c:v>
                </c:pt>
                <c:pt idx="46">
                  <c:v>9918</c:v>
                </c:pt>
                <c:pt idx="47">
                  <c:v>10035</c:v>
                </c:pt>
                <c:pt idx="48">
                  <c:v>10269</c:v>
                </c:pt>
                <c:pt idx="49">
                  <c:v>10472</c:v>
                </c:pt>
                <c:pt idx="50">
                  <c:v>10590</c:v>
                </c:pt>
                <c:pt idx="51">
                  <c:v>10773</c:v>
                </c:pt>
                <c:pt idx="52">
                  <c:v>10984</c:v>
                </c:pt>
                <c:pt idx="53">
                  <c:v>11065</c:v>
                </c:pt>
                <c:pt idx="54">
                  <c:v>11081</c:v>
                </c:pt>
                <c:pt idx="55">
                  <c:v>11228</c:v>
                </c:pt>
                <c:pt idx="56">
                  <c:v>11416</c:v>
                </c:pt>
                <c:pt idx="57">
                  <c:v>11367</c:v>
                </c:pt>
                <c:pt idx="58">
                  <c:v>11500</c:v>
                </c:pt>
                <c:pt idx="59">
                  <c:v>11234</c:v>
                </c:pt>
                <c:pt idx="60">
                  <c:v>10950</c:v>
                </c:pt>
                <c:pt idx="61">
                  <c:v>10494</c:v>
                </c:pt>
                <c:pt idx="62">
                  <c:v>9984</c:v>
                </c:pt>
                <c:pt idx="63">
                  <c:v>9250</c:v>
                </c:pt>
                <c:pt idx="64">
                  <c:v>8663</c:v>
                </c:pt>
                <c:pt idx="65">
                  <c:v>8007</c:v>
                </c:pt>
                <c:pt idx="66">
                  <c:v>7494</c:v>
                </c:pt>
                <c:pt idx="67">
                  <c:v>6964</c:v>
                </c:pt>
                <c:pt idx="68">
                  <c:v>6538</c:v>
                </c:pt>
                <c:pt idx="69">
                  <c:v>6309</c:v>
                </c:pt>
                <c:pt idx="70">
                  <c:v>5932</c:v>
                </c:pt>
                <c:pt idx="71">
                  <c:v>5762</c:v>
                </c:pt>
                <c:pt idx="72">
                  <c:v>5545</c:v>
                </c:pt>
                <c:pt idx="73">
                  <c:v>5483</c:v>
                </c:pt>
                <c:pt idx="74">
                  <c:v>5374</c:v>
                </c:pt>
                <c:pt idx="75">
                  <c:v>5331</c:v>
                </c:pt>
                <c:pt idx="76">
                  <c:v>5312</c:v>
                </c:pt>
                <c:pt idx="77">
                  <c:v>5292</c:v>
                </c:pt>
                <c:pt idx="78">
                  <c:v>5267</c:v>
                </c:pt>
                <c:pt idx="79">
                  <c:v>5251</c:v>
                </c:pt>
                <c:pt idx="80">
                  <c:v>5169</c:v>
                </c:pt>
                <c:pt idx="81">
                  <c:v>5190</c:v>
                </c:pt>
                <c:pt idx="82">
                  <c:v>5166</c:v>
                </c:pt>
                <c:pt idx="83">
                  <c:v>5151</c:v>
                </c:pt>
                <c:pt idx="84">
                  <c:v>5158</c:v>
                </c:pt>
                <c:pt idx="85">
                  <c:v>5187</c:v>
                </c:pt>
                <c:pt idx="86">
                  <c:v>5186</c:v>
                </c:pt>
                <c:pt idx="87">
                  <c:v>5277</c:v>
                </c:pt>
                <c:pt idx="88">
                  <c:v>5369</c:v>
                </c:pt>
                <c:pt idx="89">
                  <c:v>5429</c:v>
                </c:pt>
                <c:pt idx="90">
                  <c:v>5587</c:v>
                </c:pt>
                <c:pt idx="91">
                  <c:v>5711</c:v>
                </c:pt>
                <c:pt idx="92">
                  <c:v>5881</c:v>
                </c:pt>
                <c:pt idx="93">
                  <c:v>6022</c:v>
                </c:pt>
                <c:pt idx="94">
                  <c:v>6092</c:v>
                </c:pt>
                <c:pt idx="95">
                  <c:v>6232</c:v>
                </c:pt>
                <c:pt idx="96">
                  <c:v>6298</c:v>
                </c:pt>
                <c:pt idx="97">
                  <c:v>6431</c:v>
                </c:pt>
                <c:pt idx="98">
                  <c:v>6591</c:v>
                </c:pt>
                <c:pt idx="99">
                  <c:v>6731</c:v>
                </c:pt>
                <c:pt idx="100">
                  <c:v>6930</c:v>
                </c:pt>
                <c:pt idx="101">
                  <c:v>7232</c:v>
                </c:pt>
                <c:pt idx="102">
                  <c:v>7554</c:v>
                </c:pt>
                <c:pt idx="103">
                  <c:v>7782</c:v>
                </c:pt>
                <c:pt idx="104">
                  <c:v>8039</c:v>
                </c:pt>
                <c:pt idx="105">
                  <c:v>8281</c:v>
                </c:pt>
                <c:pt idx="106">
                  <c:v>8577</c:v>
                </c:pt>
                <c:pt idx="107">
                  <c:v>8859</c:v>
                </c:pt>
                <c:pt idx="108">
                  <c:v>9133</c:v>
                </c:pt>
                <c:pt idx="109">
                  <c:v>9346</c:v>
                </c:pt>
                <c:pt idx="110">
                  <c:v>9736</c:v>
                </c:pt>
                <c:pt idx="111">
                  <c:v>10193</c:v>
                </c:pt>
                <c:pt idx="112">
                  <c:v>10314</c:v>
                </c:pt>
                <c:pt idx="113">
                  <c:v>10386</c:v>
                </c:pt>
                <c:pt idx="114">
                  <c:v>10284</c:v>
                </c:pt>
                <c:pt idx="115">
                  <c:v>10274</c:v>
                </c:pt>
                <c:pt idx="116">
                  <c:v>10191</c:v>
                </c:pt>
                <c:pt idx="117">
                  <c:v>10025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C-46CA-A72C-3510128A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723584"/>
        <c:axId val="470722816"/>
      </c:lineChart>
      <c:catAx>
        <c:axId val="47072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Since December 2000</a:t>
                </a:r>
              </a:p>
            </c:rich>
          </c:tx>
          <c:layout>
            <c:manualLayout>
              <c:xMode val="edge"/>
              <c:yMode val="edge"/>
              <c:x val="0.33225321411094838"/>
              <c:y val="0.81412639405204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72281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7072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Closed Sales Units</a:t>
                </a:r>
              </a:p>
            </c:rich>
          </c:tx>
          <c:layout>
            <c:manualLayout>
              <c:xMode val="edge"/>
              <c:yMode val="edge"/>
              <c:x val="2.5931758530183792E-2"/>
              <c:y val="0.267657992565055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723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212242537489"/>
          <c:y val="0.45353159851301073"/>
          <c:w val="0.13452199830953288"/>
          <c:h val="8.1784386617100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12 Month Rolling Average</a:t>
            </a:r>
          </a:p>
        </c:rich>
      </c:tx>
      <c:layout>
        <c:manualLayout>
          <c:xMode val="edge"/>
          <c:yMode val="edge"/>
          <c:x val="0.33145254279112546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5915721231767"/>
          <c:y val="0.24163568773234789"/>
          <c:w val="0.67909238249594861"/>
          <c:h val="0.5018587360595058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'12 Month Transactions'!$C$14:$C$132</c:f>
              <c:numCache>
                <c:formatCode>0</c:formatCode>
                <c:ptCount val="119"/>
                <c:pt idx="0">
                  <c:v>437.5</c:v>
                </c:pt>
                <c:pt idx="1">
                  <c:v>439.75</c:v>
                </c:pt>
                <c:pt idx="2">
                  <c:v>436.41666666666669</c:v>
                </c:pt>
                <c:pt idx="3">
                  <c:v>439.33333333333331</c:v>
                </c:pt>
                <c:pt idx="4">
                  <c:v>438.16666666666669</c:v>
                </c:pt>
                <c:pt idx="5">
                  <c:v>435.33333333333331</c:v>
                </c:pt>
                <c:pt idx="6">
                  <c:v>441.08333333333331</c:v>
                </c:pt>
                <c:pt idx="7">
                  <c:v>447.5</c:v>
                </c:pt>
                <c:pt idx="8">
                  <c:v>461.25</c:v>
                </c:pt>
                <c:pt idx="9">
                  <c:v>463.66666666666669</c:v>
                </c:pt>
                <c:pt idx="10">
                  <c:v>460.41666666666669</c:v>
                </c:pt>
                <c:pt idx="11">
                  <c:v>460.16666666666669</c:v>
                </c:pt>
                <c:pt idx="12">
                  <c:v>459.91666666666669</c:v>
                </c:pt>
                <c:pt idx="13">
                  <c:v>457.66666666666669</c:v>
                </c:pt>
                <c:pt idx="14">
                  <c:v>459.25</c:v>
                </c:pt>
                <c:pt idx="15">
                  <c:v>458.5</c:v>
                </c:pt>
                <c:pt idx="16">
                  <c:v>469.16666666666669</c:v>
                </c:pt>
                <c:pt idx="17">
                  <c:v>476.75</c:v>
                </c:pt>
                <c:pt idx="18">
                  <c:v>475.5</c:v>
                </c:pt>
                <c:pt idx="19">
                  <c:v>480.16666666666669</c:v>
                </c:pt>
                <c:pt idx="20">
                  <c:v>479.33333333333331</c:v>
                </c:pt>
                <c:pt idx="21">
                  <c:v>482.5</c:v>
                </c:pt>
                <c:pt idx="22">
                  <c:v>488.16666666666669</c:v>
                </c:pt>
                <c:pt idx="23">
                  <c:v>494.75</c:v>
                </c:pt>
                <c:pt idx="24">
                  <c:v>497.58333333333331</c:v>
                </c:pt>
                <c:pt idx="25">
                  <c:v>507.66666666666669</c:v>
                </c:pt>
                <c:pt idx="26">
                  <c:v>515</c:v>
                </c:pt>
                <c:pt idx="27">
                  <c:v>523.5</c:v>
                </c:pt>
                <c:pt idx="28">
                  <c:v>528.41666666666663</c:v>
                </c:pt>
                <c:pt idx="29">
                  <c:v>532.58333333333337</c:v>
                </c:pt>
                <c:pt idx="30">
                  <c:v>543.66666666666663</c:v>
                </c:pt>
                <c:pt idx="31">
                  <c:v>556.58333333333337</c:v>
                </c:pt>
                <c:pt idx="32">
                  <c:v>560.5</c:v>
                </c:pt>
                <c:pt idx="33">
                  <c:v>571</c:v>
                </c:pt>
                <c:pt idx="34">
                  <c:v>588.66666666666663</c:v>
                </c:pt>
                <c:pt idx="35">
                  <c:v>592.41666666666663</c:v>
                </c:pt>
                <c:pt idx="36">
                  <c:v>616.58333333333337</c:v>
                </c:pt>
                <c:pt idx="37">
                  <c:v>629</c:v>
                </c:pt>
                <c:pt idx="38">
                  <c:v>647.5</c:v>
                </c:pt>
                <c:pt idx="39">
                  <c:v>682.25</c:v>
                </c:pt>
                <c:pt idx="40">
                  <c:v>717.16666666666663</c:v>
                </c:pt>
                <c:pt idx="41">
                  <c:v>743.08333333333337</c:v>
                </c:pt>
                <c:pt idx="42">
                  <c:v>780.41666666666663</c:v>
                </c:pt>
                <c:pt idx="43">
                  <c:v>798.5</c:v>
                </c:pt>
                <c:pt idx="44">
                  <c:v>815.83333333333337</c:v>
                </c:pt>
                <c:pt idx="45">
                  <c:v>822.75</c:v>
                </c:pt>
                <c:pt idx="46">
                  <c:v>819.5</c:v>
                </c:pt>
                <c:pt idx="47">
                  <c:v>826.5</c:v>
                </c:pt>
                <c:pt idx="48">
                  <c:v>836.25</c:v>
                </c:pt>
                <c:pt idx="49">
                  <c:v>855.75</c:v>
                </c:pt>
                <c:pt idx="50">
                  <c:v>872.66666666666663</c:v>
                </c:pt>
                <c:pt idx="51">
                  <c:v>882.5</c:v>
                </c:pt>
                <c:pt idx="52">
                  <c:v>897.75</c:v>
                </c:pt>
                <c:pt idx="53">
                  <c:v>915.33333333333337</c:v>
                </c:pt>
                <c:pt idx="54">
                  <c:v>922.08333333333337</c:v>
                </c:pt>
                <c:pt idx="55">
                  <c:v>923.41666666666663</c:v>
                </c:pt>
                <c:pt idx="56">
                  <c:v>935.66666666666663</c:v>
                </c:pt>
                <c:pt idx="57">
                  <c:v>951.33333333333337</c:v>
                </c:pt>
                <c:pt idx="58">
                  <c:v>947.25</c:v>
                </c:pt>
                <c:pt idx="59">
                  <c:v>958.33333333333337</c:v>
                </c:pt>
                <c:pt idx="60">
                  <c:v>936.16666666666663</c:v>
                </c:pt>
                <c:pt idx="61">
                  <c:v>912.5</c:v>
                </c:pt>
                <c:pt idx="62">
                  <c:v>874.5</c:v>
                </c:pt>
                <c:pt idx="63">
                  <c:v>832</c:v>
                </c:pt>
                <c:pt idx="64">
                  <c:v>770.83333333333337</c:v>
                </c:pt>
                <c:pt idx="65">
                  <c:v>721.91666666666663</c:v>
                </c:pt>
                <c:pt idx="66">
                  <c:v>667.25</c:v>
                </c:pt>
                <c:pt idx="67">
                  <c:v>624.5</c:v>
                </c:pt>
                <c:pt idx="68">
                  <c:v>580.33333333333337</c:v>
                </c:pt>
                <c:pt idx="69">
                  <c:v>544.83333333333337</c:v>
                </c:pt>
                <c:pt idx="70">
                  <c:v>525.75</c:v>
                </c:pt>
                <c:pt idx="71">
                  <c:v>494.33333333333331</c:v>
                </c:pt>
                <c:pt idx="72">
                  <c:v>480.16666666666669</c:v>
                </c:pt>
                <c:pt idx="73">
                  <c:v>462.08333333333331</c:v>
                </c:pt>
                <c:pt idx="74">
                  <c:v>456.91666666666669</c:v>
                </c:pt>
                <c:pt idx="75">
                  <c:v>447.83333333333331</c:v>
                </c:pt>
                <c:pt idx="76">
                  <c:v>444.25</c:v>
                </c:pt>
                <c:pt idx="77">
                  <c:v>442.66666666666669</c:v>
                </c:pt>
                <c:pt idx="78">
                  <c:v>441</c:v>
                </c:pt>
                <c:pt idx="79">
                  <c:v>438.91666666666669</c:v>
                </c:pt>
                <c:pt idx="80">
                  <c:v>437.58333333333331</c:v>
                </c:pt>
                <c:pt idx="81">
                  <c:v>430.75</c:v>
                </c:pt>
                <c:pt idx="82">
                  <c:v>432.5</c:v>
                </c:pt>
                <c:pt idx="83">
                  <c:v>430.5</c:v>
                </c:pt>
                <c:pt idx="84">
                  <c:v>429.25</c:v>
                </c:pt>
                <c:pt idx="85">
                  <c:v>429.83333333333331</c:v>
                </c:pt>
                <c:pt idx="86">
                  <c:v>432.25</c:v>
                </c:pt>
                <c:pt idx="87">
                  <c:v>432.16666666666669</c:v>
                </c:pt>
                <c:pt idx="88">
                  <c:v>439.75</c:v>
                </c:pt>
                <c:pt idx="89">
                  <c:v>447.41666666666669</c:v>
                </c:pt>
                <c:pt idx="90">
                  <c:v>452.41666666666669</c:v>
                </c:pt>
                <c:pt idx="91">
                  <c:v>465.58333333333331</c:v>
                </c:pt>
                <c:pt idx="92">
                  <c:v>475.91666666666669</c:v>
                </c:pt>
                <c:pt idx="93">
                  <c:v>490.08333333333331</c:v>
                </c:pt>
                <c:pt idx="94">
                  <c:v>501.83333333333331</c:v>
                </c:pt>
                <c:pt idx="95">
                  <c:v>507.66666666666669</c:v>
                </c:pt>
                <c:pt idx="96">
                  <c:v>519.33333333333337</c:v>
                </c:pt>
                <c:pt idx="97">
                  <c:v>524.83333333333337</c:v>
                </c:pt>
                <c:pt idx="98">
                  <c:v>535.91666666666663</c:v>
                </c:pt>
                <c:pt idx="99">
                  <c:v>549.25</c:v>
                </c:pt>
                <c:pt idx="100">
                  <c:v>560.91666666666663</c:v>
                </c:pt>
                <c:pt idx="101">
                  <c:v>577.5</c:v>
                </c:pt>
                <c:pt idx="102">
                  <c:v>602.66666666666663</c:v>
                </c:pt>
                <c:pt idx="103">
                  <c:v>629.5</c:v>
                </c:pt>
                <c:pt idx="104">
                  <c:v>648.5</c:v>
                </c:pt>
                <c:pt idx="105">
                  <c:v>669.91666666666663</c:v>
                </c:pt>
                <c:pt idx="106">
                  <c:v>690.08333333333337</c:v>
                </c:pt>
                <c:pt idx="107">
                  <c:v>714.75</c:v>
                </c:pt>
                <c:pt idx="108">
                  <c:v>738.25</c:v>
                </c:pt>
                <c:pt idx="109">
                  <c:v>761.08333333333337</c:v>
                </c:pt>
                <c:pt idx="110">
                  <c:v>778.83333333333337</c:v>
                </c:pt>
                <c:pt idx="111">
                  <c:v>811.33333333333337</c:v>
                </c:pt>
                <c:pt idx="112">
                  <c:v>849.41666666666663</c:v>
                </c:pt>
                <c:pt idx="113">
                  <c:v>859.5</c:v>
                </c:pt>
                <c:pt idx="114">
                  <c:v>865.5</c:v>
                </c:pt>
                <c:pt idx="115">
                  <c:v>857</c:v>
                </c:pt>
                <c:pt idx="116">
                  <c:v>856.16666666666663</c:v>
                </c:pt>
                <c:pt idx="117">
                  <c:v>849.25</c:v>
                </c:pt>
                <c:pt idx="118">
                  <c:v>835.41666666666663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2-4F6D-B72B-23383C2C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968320"/>
        <c:axId val="460970624"/>
      </c:lineChart>
      <c:catAx>
        <c:axId val="4609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Since December 2000</a:t>
                </a:r>
              </a:p>
            </c:rich>
          </c:tx>
          <c:layout>
            <c:manualLayout>
              <c:xMode val="edge"/>
              <c:yMode val="edge"/>
              <c:x val="0.34035668618346815"/>
              <c:y val="0.81412639405204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9706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097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Average Closed Units</a:t>
                </a:r>
              </a:p>
            </c:rich>
          </c:tx>
          <c:layout>
            <c:manualLayout>
              <c:xMode val="edge"/>
              <c:yMode val="edge"/>
              <c:x val="2.5931758530183792E-2"/>
              <c:y val="0.19702602230483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968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228211858165"/>
          <c:y val="0.45353159851301073"/>
          <c:w val="0.1345222872781924"/>
          <c:h val="8.1784386617100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12 Month Rolling Totals</a:t>
            </a:r>
          </a:p>
        </c:rich>
      </c:tx>
      <c:layout>
        <c:manualLayout>
          <c:xMode val="edge"/>
          <c:yMode val="edge"/>
          <c:x val="0.3322528363047093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390599675850891"/>
          <c:y val="0.24074161147862949"/>
          <c:w val="0.56077795786061591"/>
          <c:h val="0.5037055255552862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'12 Month Sales'!$D$14:$D$122</c:f>
              <c:numCache>
                <c:formatCode>_("$"* #,##0.00_);_("$"* \(#,##0.00\);_("$"* "-"??_);_(@_)</c:formatCode>
                <c:ptCount val="109"/>
                <c:pt idx="0">
                  <c:v>2039566185</c:v>
                </c:pt>
                <c:pt idx="1">
                  <c:v>2053775486</c:v>
                </c:pt>
                <c:pt idx="2">
                  <c:v>2077096295</c:v>
                </c:pt>
                <c:pt idx="3">
                  <c:v>2080028830</c:v>
                </c:pt>
                <c:pt idx="4">
                  <c:v>2036036669</c:v>
                </c:pt>
                <c:pt idx="5">
                  <c:v>2000575537</c:v>
                </c:pt>
                <c:pt idx="6">
                  <c:v>1942070512</c:v>
                </c:pt>
                <c:pt idx="7">
                  <c:v>1981245536</c:v>
                </c:pt>
                <c:pt idx="8">
                  <c:v>2057665900</c:v>
                </c:pt>
                <c:pt idx="9">
                  <c:v>2072891807</c:v>
                </c:pt>
                <c:pt idx="10">
                  <c:v>2046953258</c:v>
                </c:pt>
                <c:pt idx="11">
                  <c:v>2043739019</c:v>
                </c:pt>
                <c:pt idx="12">
                  <c:v>2040221108</c:v>
                </c:pt>
                <c:pt idx="13">
                  <c:v>2002076360</c:v>
                </c:pt>
                <c:pt idx="14">
                  <c:v>1977205887</c:v>
                </c:pt>
                <c:pt idx="15">
                  <c:v>1994251883</c:v>
                </c:pt>
                <c:pt idx="16">
                  <c:v>2085088173</c:v>
                </c:pt>
                <c:pt idx="17">
                  <c:v>2142496430</c:v>
                </c:pt>
                <c:pt idx="18">
                  <c:v>2173023543</c:v>
                </c:pt>
                <c:pt idx="19">
                  <c:v>2219100353</c:v>
                </c:pt>
                <c:pt idx="20">
                  <c:v>2245781068</c:v>
                </c:pt>
                <c:pt idx="21">
                  <c:v>2252275651</c:v>
                </c:pt>
                <c:pt idx="22">
                  <c:v>2262844119</c:v>
                </c:pt>
                <c:pt idx="23">
                  <c:v>2310626988</c:v>
                </c:pt>
                <c:pt idx="24">
                  <c:v>2336511548</c:v>
                </c:pt>
                <c:pt idx="25">
                  <c:v>2414284191</c:v>
                </c:pt>
                <c:pt idx="26">
                  <c:v>2481946342</c:v>
                </c:pt>
                <c:pt idx="27">
                  <c:v>2525561802</c:v>
                </c:pt>
                <c:pt idx="28">
                  <c:v>2517165838</c:v>
                </c:pt>
                <c:pt idx="29">
                  <c:v>2507964583</c:v>
                </c:pt>
                <c:pt idx="30">
                  <c:v>2556812971</c:v>
                </c:pt>
                <c:pt idx="31">
                  <c:v>2589690042</c:v>
                </c:pt>
                <c:pt idx="32">
                  <c:v>2605330912</c:v>
                </c:pt>
                <c:pt idx="33">
                  <c:v>2664529655</c:v>
                </c:pt>
                <c:pt idx="34">
                  <c:v>2772703689</c:v>
                </c:pt>
                <c:pt idx="35">
                  <c:v>2819783949</c:v>
                </c:pt>
                <c:pt idx="36">
                  <c:v>2966953518</c:v>
                </c:pt>
                <c:pt idx="37">
                  <c:v>3073599659</c:v>
                </c:pt>
                <c:pt idx="38">
                  <c:v>3168602939</c:v>
                </c:pt>
                <c:pt idx="39">
                  <c:v>3430847154</c:v>
                </c:pt>
                <c:pt idx="40">
                  <c:v>3703237311</c:v>
                </c:pt>
                <c:pt idx="41">
                  <c:v>3906268527</c:v>
                </c:pt>
                <c:pt idx="42">
                  <c:v>4193256818</c:v>
                </c:pt>
                <c:pt idx="43">
                  <c:v>4350446147</c:v>
                </c:pt>
                <c:pt idx="44">
                  <c:v>4458971007</c:v>
                </c:pt>
                <c:pt idx="45">
                  <c:v>4559306561</c:v>
                </c:pt>
                <c:pt idx="46">
                  <c:v>4623090159</c:v>
                </c:pt>
                <c:pt idx="47">
                  <c:v>4702369985</c:v>
                </c:pt>
                <c:pt idx="48">
                  <c:v>4798362458</c:v>
                </c:pt>
                <c:pt idx="49">
                  <c:v>4976384470</c:v>
                </c:pt>
                <c:pt idx="50">
                  <c:v>5277817382</c:v>
                </c:pt>
                <c:pt idx="51">
                  <c:v>5471396453</c:v>
                </c:pt>
                <c:pt idx="52">
                  <c:v>5730649746</c:v>
                </c:pt>
                <c:pt idx="53">
                  <c:v>6024159601</c:v>
                </c:pt>
                <c:pt idx="54">
                  <c:v>6250946921</c:v>
                </c:pt>
                <c:pt idx="55">
                  <c:v>6459487346</c:v>
                </c:pt>
                <c:pt idx="56">
                  <c:v>6643807781</c:v>
                </c:pt>
                <c:pt idx="57">
                  <c:v>6821764192</c:v>
                </c:pt>
                <c:pt idx="58">
                  <c:v>6864036591</c:v>
                </c:pt>
                <c:pt idx="59">
                  <c:v>6996321795</c:v>
                </c:pt>
                <c:pt idx="60">
                  <c:v>6968144333</c:v>
                </c:pt>
                <c:pt idx="61">
                  <c:v>6892119518</c:v>
                </c:pt>
                <c:pt idx="62">
                  <c:v>6621240999</c:v>
                </c:pt>
                <c:pt idx="63">
                  <c:v>6366238041</c:v>
                </c:pt>
                <c:pt idx="64">
                  <c:v>6003433544</c:v>
                </c:pt>
                <c:pt idx="65">
                  <c:v>5672566367</c:v>
                </c:pt>
                <c:pt idx="66">
                  <c:v>5249061425</c:v>
                </c:pt>
                <c:pt idx="67">
                  <c:v>4892773866</c:v>
                </c:pt>
                <c:pt idx="68">
                  <c:v>4586288915</c:v>
                </c:pt>
                <c:pt idx="69">
                  <c:v>4381910810</c:v>
                </c:pt>
                <c:pt idx="70">
                  <c:v>4258989174</c:v>
                </c:pt>
                <c:pt idx="71">
                  <c:v>4061523863</c:v>
                </c:pt>
                <c:pt idx="72">
                  <c:v>3952819258</c:v>
                </c:pt>
                <c:pt idx="73">
                  <c:v>3793374638</c:v>
                </c:pt>
                <c:pt idx="74">
                  <c:v>3750379865</c:v>
                </c:pt>
                <c:pt idx="75">
                  <c:v>3685486323</c:v>
                </c:pt>
                <c:pt idx="76">
                  <c:v>3624798364</c:v>
                </c:pt>
                <c:pt idx="77">
                  <c:v>3576950454</c:v>
                </c:pt>
                <c:pt idx="78">
                  <c:v>3627839106</c:v>
                </c:pt>
                <c:pt idx="79">
                  <c:v>3617285998</c:v>
                </c:pt>
                <c:pt idx="80">
                  <c:v>3599691590</c:v>
                </c:pt>
                <c:pt idx="81">
                  <c:v>3512804149</c:v>
                </c:pt>
                <c:pt idx="82">
                  <c:v>3496147861</c:v>
                </c:pt>
                <c:pt idx="83">
                  <c:v>3470407994</c:v>
                </c:pt>
                <c:pt idx="84">
                  <c:v>3441073695</c:v>
                </c:pt>
                <c:pt idx="85">
                  <c:v>3426618157</c:v>
                </c:pt>
                <c:pt idx="86">
                  <c:v>3404833943</c:v>
                </c:pt>
                <c:pt idx="87">
                  <c:v>3317394217</c:v>
                </c:pt>
                <c:pt idx="88">
                  <c:v>3263418485</c:v>
                </c:pt>
                <c:pt idx="89">
                  <c:v>3252956618</c:v>
                </c:pt>
                <c:pt idx="90">
                  <c:v>3185921699</c:v>
                </c:pt>
                <c:pt idx="91">
                  <c:v>3196544442</c:v>
                </c:pt>
                <c:pt idx="92">
                  <c:v>3201814913</c:v>
                </c:pt>
                <c:pt idx="93">
                  <c:v>3227174966</c:v>
                </c:pt>
                <c:pt idx="94">
                  <c:v>3227936271</c:v>
                </c:pt>
                <c:pt idx="95">
                  <c:v>3164258578</c:v>
                </c:pt>
                <c:pt idx="96">
                  <c:v>3116636402</c:v>
                </c:pt>
                <c:pt idx="97">
                  <c:v>3023385148</c:v>
                </c:pt>
                <c:pt idx="98">
                  <c:v>2949329567</c:v>
                </c:pt>
                <c:pt idx="99">
                  <c:v>2905552824</c:v>
                </c:pt>
                <c:pt idx="100">
                  <c:v>2844937562</c:v>
                </c:pt>
                <c:pt idx="101">
                  <c:v>2774184422</c:v>
                </c:pt>
                <c:pt idx="102">
                  <c:v>2729214604</c:v>
                </c:pt>
                <c:pt idx="103">
                  <c:v>2761451608</c:v>
                </c:pt>
                <c:pt idx="104">
                  <c:v>2775708235</c:v>
                </c:pt>
                <c:pt idx="105">
                  <c:v>2818987790</c:v>
                </c:pt>
                <c:pt idx="106">
                  <c:v>2846948880</c:v>
                </c:pt>
                <c:pt idx="107">
                  <c:v>2921480542</c:v>
                </c:pt>
                <c:pt idx="108">
                  <c:v>3020024794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2-4FE2-A17E-21A03DEA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38592"/>
        <c:axId val="471069824"/>
      </c:lineChart>
      <c:catAx>
        <c:axId val="47103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Since December 2000</a:t>
                </a:r>
              </a:p>
            </c:rich>
          </c:tx>
          <c:layout>
            <c:manualLayout>
              <c:xMode val="edge"/>
              <c:yMode val="edge"/>
              <c:x val="0.40032414910859032"/>
              <c:y val="0.859262369981514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0698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7106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Closed Volume</a:t>
                </a:r>
              </a:p>
            </c:rich>
          </c:tx>
          <c:layout>
            <c:manualLayout>
              <c:xMode val="edge"/>
              <c:yMode val="edge"/>
              <c:x val="3.0794165316045386E-2"/>
              <c:y val="0.30740857392827509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1038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215559157212"/>
          <c:y val="0.45185340721299305"/>
          <c:w val="0.13452188006482979"/>
          <c:h val="8.14818703217651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'Average Sales Price'!$I$14:$I$122</c:f>
              <c:numCache>
                <c:formatCode>_("$"* #,##0.00_);_("$"* \(#,##0.00\);_("$"* "-"??_);_(@_)</c:formatCode>
                <c:ptCount val="109"/>
                <c:pt idx="0">
                  <c:v>388488.79714285716</c:v>
                </c:pt>
                <c:pt idx="1">
                  <c:v>389193.7627439833</c:v>
                </c:pt>
                <c:pt idx="2">
                  <c:v>396619.49493985105</c:v>
                </c:pt>
                <c:pt idx="3">
                  <c:v>394542.64605462825</c:v>
                </c:pt>
                <c:pt idx="4">
                  <c:v>387226.44903004944</c:v>
                </c:pt>
                <c:pt idx="5">
                  <c:v>382958.56374425726</c:v>
                </c:pt>
                <c:pt idx="6">
                  <c:v>366913.00056678633</c:v>
                </c:pt>
                <c:pt idx="7">
                  <c:v>368947.02718808193</c:v>
                </c:pt>
                <c:pt idx="8">
                  <c:v>371755.35682023485</c:v>
                </c:pt>
                <c:pt idx="9">
                  <c:v>372554.24281092739</c:v>
                </c:pt>
                <c:pt idx="10">
                  <c:v>370489.27746606333</c:v>
                </c:pt>
                <c:pt idx="11">
                  <c:v>370108.47863093083</c:v>
                </c:pt>
                <c:pt idx="12">
                  <c:v>369672.24279760825</c:v>
                </c:pt>
                <c:pt idx="13">
                  <c:v>364544.12964311725</c:v>
                </c:pt>
                <c:pt idx="14">
                  <c:v>358774.43059335876</c:v>
                </c:pt>
                <c:pt idx="15">
                  <c:v>362459.44801890221</c:v>
                </c:pt>
                <c:pt idx="16">
                  <c:v>370353.13907637657</c:v>
                </c:pt>
                <c:pt idx="17">
                  <c:v>374496.84146128298</c:v>
                </c:pt>
                <c:pt idx="18">
                  <c:v>380831.325446898</c:v>
                </c:pt>
                <c:pt idx="19">
                  <c:v>385126.7533842416</c:v>
                </c:pt>
                <c:pt idx="20">
                  <c:v>390434.81710709317</c:v>
                </c:pt>
                <c:pt idx="21">
                  <c:v>388994.06753022451</c:v>
                </c:pt>
                <c:pt idx="22">
                  <c:v>386282.71065209969</c:v>
                </c:pt>
                <c:pt idx="23">
                  <c:v>389191.00353713997</c:v>
                </c:pt>
                <c:pt idx="24">
                  <c:v>391309.9226260258</c:v>
                </c:pt>
                <c:pt idx="25">
                  <c:v>396304.03660538408</c:v>
                </c:pt>
                <c:pt idx="26">
                  <c:v>401609.44045307441</c:v>
                </c:pt>
                <c:pt idx="27">
                  <c:v>402031.48710601719</c:v>
                </c:pt>
                <c:pt idx="28">
                  <c:v>396966.69894338434</c:v>
                </c:pt>
                <c:pt idx="29">
                  <c:v>392421.30855891097</c:v>
                </c:pt>
                <c:pt idx="30">
                  <c:v>391908.79383813613</c:v>
                </c:pt>
                <c:pt idx="31">
                  <c:v>387736.19434047013</c:v>
                </c:pt>
                <c:pt idx="32">
                  <c:v>387352.2022004163</c:v>
                </c:pt>
                <c:pt idx="33">
                  <c:v>388868.89302393462</c:v>
                </c:pt>
                <c:pt idx="34">
                  <c:v>392511.84725368064</c:v>
                </c:pt>
                <c:pt idx="35">
                  <c:v>396649.87325924885</c:v>
                </c:pt>
                <c:pt idx="36">
                  <c:v>400993.8529531018</c:v>
                </c:pt>
                <c:pt idx="37">
                  <c:v>407207.16202967672</c:v>
                </c:pt>
                <c:pt idx="38">
                  <c:v>407799.60604890605</c:v>
                </c:pt>
                <c:pt idx="39">
                  <c:v>419060.35837303044</c:v>
                </c:pt>
                <c:pt idx="40">
                  <c:v>430308.77422728331</c:v>
                </c:pt>
                <c:pt idx="41">
                  <c:v>438069.81350229896</c:v>
                </c:pt>
                <c:pt idx="42">
                  <c:v>447758.33614522155</c:v>
                </c:pt>
                <c:pt idx="43">
                  <c:v>454022.76633270714</c:v>
                </c:pt>
                <c:pt idx="44">
                  <c:v>455461.79846782429</c:v>
                </c:pt>
                <c:pt idx="45">
                  <c:v>461795.4584219589</c:v>
                </c:pt>
                <c:pt idx="46">
                  <c:v>470112.88987187308</c:v>
                </c:pt>
                <c:pt idx="47">
                  <c:v>474124.822040734</c:v>
                </c:pt>
                <c:pt idx="48">
                  <c:v>478162.67643248627</c:v>
                </c:pt>
                <c:pt idx="49">
                  <c:v>484602.6360892005</c:v>
                </c:pt>
                <c:pt idx="50">
                  <c:v>503993.25649350649</c:v>
                </c:pt>
                <c:pt idx="51">
                  <c:v>516656.88885741268</c:v>
                </c:pt>
                <c:pt idx="52">
                  <c:v>531945.58117516013</c:v>
                </c:pt>
                <c:pt idx="53">
                  <c:v>548448.61626001459</c:v>
                </c:pt>
                <c:pt idx="54">
                  <c:v>564929.68106642563</c:v>
                </c:pt>
                <c:pt idx="55">
                  <c:v>582933.61122642364</c:v>
                </c:pt>
                <c:pt idx="56">
                  <c:v>591717.82873174211</c:v>
                </c:pt>
                <c:pt idx="57">
                  <c:v>597561.68465311849</c:v>
                </c:pt>
                <c:pt idx="58">
                  <c:v>603856.47849036683</c:v>
                </c:pt>
                <c:pt idx="59">
                  <c:v>608375.80826086958</c:v>
                </c:pt>
                <c:pt idx="60">
                  <c:v>620272.77309951931</c:v>
                </c:pt>
                <c:pt idx="61">
                  <c:v>629417.30757990864</c:v>
                </c:pt>
                <c:pt idx="62">
                  <c:v>630954.92652944545</c:v>
                </c:pt>
                <c:pt idx="63">
                  <c:v>637644.0345552885</c:v>
                </c:pt>
                <c:pt idx="64">
                  <c:v>649019.84259459458</c:v>
                </c:pt>
                <c:pt idx="65">
                  <c:v>654803.92092808499</c:v>
                </c:pt>
                <c:pt idx="66">
                  <c:v>655559.06394404895</c:v>
                </c:pt>
                <c:pt idx="67">
                  <c:v>652892.16253002407</c:v>
                </c:pt>
                <c:pt idx="68">
                  <c:v>658571.06763354398</c:v>
                </c:pt>
                <c:pt idx="69">
                  <c:v>670221.90425206488</c:v>
                </c:pt>
                <c:pt idx="70">
                  <c:v>675065.64812173089</c:v>
                </c:pt>
                <c:pt idx="71">
                  <c:v>684680.35451786919</c:v>
                </c:pt>
                <c:pt idx="72">
                  <c:v>686015.14370010409</c:v>
                </c:pt>
                <c:pt idx="73">
                  <c:v>684107.23859332735</c:v>
                </c:pt>
                <c:pt idx="74">
                  <c:v>684001.43443370413</c:v>
                </c:pt>
                <c:pt idx="75">
                  <c:v>685799.46464458504</c:v>
                </c:pt>
                <c:pt idx="76">
                  <c:v>679947.17013693496</c:v>
                </c:pt>
                <c:pt idx="77">
                  <c:v>673371.6969126506</c:v>
                </c:pt>
                <c:pt idx="78">
                  <c:v>685532.71088435373</c:v>
                </c:pt>
                <c:pt idx="79">
                  <c:v>686782.98803873174</c:v>
                </c:pt>
                <c:pt idx="80">
                  <c:v>685524.96476861555</c:v>
                </c:pt>
                <c:pt idx="81">
                  <c:v>679590.66531243955</c:v>
                </c:pt>
                <c:pt idx="82">
                  <c:v>673631.57244701346</c:v>
                </c:pt>
                <c:pt idx="83">
                  <c:v>671778.55090979487</c:v>
                </c:pt>
                <c:pt idx="84">
                  <c:v>668039.93302271399</c:v>
                </c:pt>
                <c:pt idx="85">
                  <c:v>664330.77879022877</c:v>
                </c:pt>
                <c:pt idx="86">
                  <c:v>656416.80026990548</c:v>
                </c:pt>
                <c:pt idx="87">
                  <c:v>639682.64886232163</c:v>
                </c:pt>
                <c:pt idx="88">
                  <c:v>618423.05950350582</c:v>
                </c:pt>
                <c:pt idx="89">
                  <c:v>605877.55969454278</c:v>
                </c:pt>
                <c:pt idx="90">
                  <c:v>586833.98397494934</c:v>
                </c:pt>
                <c:pt idx="91">
                  <c:v>572139.68892070884</c:v>
                </c:pt>
                <c:pt idx="92">
                  <c:v>560639.97776221333</c:v>
                </c:pt>
                <c:pt idx="93">
                  <c:v>548745.9557898317</c:v>
                </c:pt>
                <c:pt idx="94">
                  <c:v>536023.9573231485</c:v>
                </c:pt>
                <c:pt idx="95">
                  <c:v>519412.11063690088</c:v>
                </c:pt>
                <c:pt idx="96">
                  <c:v>500102.11842105264</c:v>
                </c:pt>
                <c:pt idx="97">
                  <c:v>480054.80279453797</c:v>
                </c:pt>
                <c:pt idx="98">
                  <c:v>458611.3461359042</c:v>
                </c:pt>
                <c:pt idx="99">
                  <c:v>440836.41693218023</c:v>
                </c:pt>
                <c:pt idx="100">
                  <c:v>422661.94651611947</c:v>
                </c:pt>
                <c:pt idx="101">
                  <c:v>400315.21240981243</c:v>
                </c:pt>
                <c:pt idx="102">
                  <c:v>377380.3379424779</c:v>
                </c:pt>
                <c:pt idx="103">
                  <c:v>365561.50489806727</c:v>
                </c:pt>
                <c:pt idx="104">
                  <c:v>356683.14507838601</c:v>
                </c:pt>
                <c:pt idx="105">
                  <c:v>350663.98681428039</c:v>
                </c:pt>
                <c:pt idx="106">
                  <c:v>343792.88491728052</c:v>
                </c:pt>
                <c:pt idx="107">
                  <c:v>340617.99487000116</c:v>
                </c:pt>
                <c:pt idx="108">
                  <c:v>340899.06242239528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208-9F02-F6A45AFED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273856"/>
        <c:axId val="471275392"/>
      </c:lineChart>
      <c:catAx>
        <c:axId val="4712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1275392"/>
        <c:crosses val="autoZero"/>
        <c:auto val="1"/>
        <c:lblAlgn val="ctr"/>
        <c:lblOffset val="100"/>
        <c:noMultiLvlLbl val="0"/>
      </c:catAx>
      <c:valAx>
        <c:axId val="47127539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471273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142875</xdr:rowOff>
    </xdr:from>
    <xdr:to>
      <xdr:col>5</xdr:col>
      <xdr:colOff>561975</xdr:colOff>
      <xdr:row>20</xdr:row>
      <xdr:rowOff>47625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9525</xdr:rowOff>
    </xdr:from>
    <xdr:to>
      <xdr:col>5</xdr:col>
      <xdr:colOff>514350</xdr:colOff>
      <xdr:row>41</xdr:row>
      <xdr:rowOff>133350</xdr:rowOff>
    </xdr:to>
    <xdr:graphicFrame macro="">
      <xdr:nvGraphicFramePr>
        <xdr:cNvPr id="1032" name="Chart 2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43</xdr:row>
      <xdr:rowOff>9525</xdr:rowOff>
    </xdr:from>
    <xdr:to>
      <xdr:col>5</xdr:col>
      <xdr:colOff>504825</xdr:colOff>
      <xdr:row>58</xdr:row>
      <xdr:rowOff>133350</xdr:rowOff>
    </xdr:to>
    <xdr:graphicFrame macro="">
      <xdr:nvGraphicFramePr>
        <xdr:cNvPr id="1033" name="Chart 3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12</xdr:row>
      <xdr:rowOff>0</xdr:rowOff>
    </xdr:from>
    <xdr:to>
      <xdr:col>13</xdr:col>
      <xdr:colOff>409575</xdr:colOff>
      <xdr:row>27</xdr:row>
      <xdr:rowOff>123825</xdr:rowOff>
    </xdr:to>
    <xdr:graphicFrame macro="">
      <xdr:nvGraphicFramePr>
        <xdr:cNvPr id="5123" name="Chart 2">
          <a:extLst>
            <a:ext uri="{FF2B5EF4-FFF2-40B4-BE49-F238E27FC236}">
              <a16:creationId xmlns:a16="http://schemas.microsoft.com/office/drawing/2014/main" id="{00000000-0008-0000-08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97</xdr:row>
      <xdr:rowOff>114300</xdr:rowOff>
    </xdr:from>
    <xdr:to>
      <xdr:col>17</xdr:col>
      <xdr:colOff>266700</xdr:colOff>
      <xdr:row>113</xdr:row>
      <xdr:rowOff>114300</xdr:rowOff>
    </xdr:to>
    <xdr:graphicFrame macro="">
      <xdr:nvGraphicFramePr>
        <xdr:cNvPr id="7171" name="Chart 3">
          <a:extLst>
            <a:ext uri="{FF2B5EF4-FFF2-40B4-BE49-F238E27FC236}">
              <a16:creationId xmlns:a16="http://schemas.microsoft.com/office/drawing/2014/main" id="{00000000-0008-0000-09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2"/>
  <sheetViews>
    <sheetView topLeftCell="D597" zoomScale="85" zoomScaleNormal="85" workbookViewId="0">
      <selection activeCell="S264" sqref="S264"/>
    </sheetView>
  </sheetViews>
  <sheetFormatPr defaultRowHeight="12.75" x14ac:dyDescent="0.2"/>
  <cols>
    <col min="1" max="1" width="30.5703125" bestFit="1" customWidth="1"/>
    <col min="2" max="2" width="14.85546875" hidden="1" customWidth="1"/>
    <col min="3" max="3" width="12.5703125" hidden="1" customWidth="1"/>
    <col min="4" max="4" width="14.85546875" bestFit="1" customWidth="1"/>
    <col min="5" max="5" width="12.5703125" bestFit="1" customWidth="1"/>
    <col min="6" max="6" width="14.85546875" bestFit="1" customWidth="1"/>
    <col min="7" max="7" width="12.5703125" bestFit="1" customWidth="1"/>
    <col min="8" max="8" width="14.85546875" bestFit="1" customWidth="1"/>
    <col min="9" max="9" width="12.5703125" bestFit="1" customWidth="1"/>
    <col min="10" max="10" width="14.85546875" bestFit="1" customWidth="1"/>
    <col min="11" max="11" width="12.5703125" bestFit="1" customWidth="1"/>
    <col min="12" max="12" width="14.85546875" bestFit="1" customWidth="1"/>
    <col min="13" max="13" width="12.5703125" bestFit="1" customWidth="1"/>
    <col min="14" max="14" width="14.85546875" bestFit="1" customWidth="1"/>
    <col min="15" max="15" width="12.5703125" bestFit="1" customWidth="1"/>
    <col min="16" max="16" width="14.85546875" bestFit="1" customWidth="1"/>
    <col min="17" max="17" width="12.5703125" bestFit="1" customWidth="1"/>
  </cols>
  <sheetData>
    <row r="1" spans="1:17" x14ac:dyDescent="0.2">
      <c r="A1" s="247" t="s">
        <v>43</v>
      </c>
      <c r="B1" s="1198">
        <v>2004</v>
      </c>
      <c r="C1" s="1199"/>
      <c r="D1" s="1198">
        <v>2005</v>
      </c>
      <c r="E1" s="1199"/>
      <c r="F1" s="1198">
        <v>2006</v>
      </c>
      <c r="G1" s="1199"/>
      <c r="H1" s="1198">
        <v>2007</v>
      </c>
      <c r="I1" s="1199"/>
      <c r="J1" s="1198">
        <v>2008</v>
      </c>
      <c r="K1" s="1199"/>
      <c r="L1" s="1198">
        <v>2009</v>
      </c>
      <c r="M1" s="1199"/>
      <c r="N1" s="1198">
        <v>2010</v>
      </c>
      <c r="O1" s="1199"/>
      <c r="P1" s="1198">
        <v>2011</v>
      </c>
      <c r="Q1" s="1199"/>
    </row>
    <row r="2" spans="1:17" x14ac:dyDescent="0.2">
      <c r="A2" s="248" t="s">
        <v>36</v>
      </c>
      <c r="B2" s="249" t="s">
        <v>29</v>
      </c>
      <c r="C2" s="6" t="s">
        <v>37</v>
      </c>
      <c r="D2" s="249" t="s">
        <v>29</v>
      </c>
      <c r="E2" s="6" t="s">
        <v>37</v>
      </c>
      <c r="F2" s="249" t="s">
        <v>29</v>
      </c>
      <c r="G2" s="6" t="s">
        <v>37</v>
      </c>
      <c r="H2" s="249" t="s">
        <v>29</v>
      </c>
      <c r="I2" s="6" t="s">
        <v>37</v>
      </c>
      <c r="J2" s="249" t="s">
        <v>29</v>
      </c>
      <c r="K2" s="6" t="s">
        <v>37</v>
      </c>
      <c r="L2" s="249" t="s">
        <v>29</v>
      </c>
      <c r="M2" s="6" t="s">
        <v>37</v>
      </c>
      <c r="N2" s="249" t="s">
        <v>29</v>
      </c>
      <c r="O2" s="6" t="s">
        <v>37</v>
      </c>
      <c r="P2" s="249" t="s">
        <v>29</v>
      </c>
      <c r="Q2" s="6" t="s">
        <v>37</v>
      </c>
    </row>
    <row r="3" spans="1:17" x14ac:dyDescent="0.2">
      <c r="A3" s="248" t="s">
        <v>38</v>
      </c>
      <c r="B3" s="262">
        <f>'Closed Transactions'!B51</f>
        <v>317</v>
      </c>
      <c r="C3" s="250">
        <f>B3/B11</f>
        <v>0.50078988941548186</v>
      </c>
      <c r="D3" s="262">
        <f>'Closed Transactions'!B63</f>
        <v>223</v>
      </c>
      <c r="E3" s="250">
        <f>D3/D11</f>
        <v>0.25720876585928487</v>
      </c>
      <c r="F3" s="262">
        <f>'Closed Transactions'!B75</f>
        <v>55</v>
      </c>
      <c r="G3" s="250">
        <f>F3/F11</f>
        <v>9.4339622641509441E-2</v>
      </c>
      <c r="H3" s="262">
        <f>'Closed Transactions'!B87</f>
        <v>83</v>
      </c>
      <c r="I3" s="250">
        <f>H3/H11</f>
        <v>0.22677595628415301</v>
      </c>
      <c r="J3" s="262">
        <f>'Closed Transactions'!B99</f>
        <v>100</v>
      </c>
      <c r="K3" s="250">
        <f>J3/J11</f>
        <v>0.26809651474530832</v>
      </c>
      <c r="L3" s="262">
        <f>'Closed Transactions'!B111</f>
        <v>274</v>
      </c>
      <c r="M3" s="250">
        <f>L3/L11</f>
        <v>0.62414578587699321</v>
      </c>
      <c r="N3" s="262">
        <f>'Closed Transactions'!B123</f>
        <v>450</v>
      </c>
      <c r="O3" s="250">
        <f>N3/N11</f>
        <v>0.63113604488078545</v>
      </c>
      <c r="P3" s="262">
        <f>'Closed Transactions'!B135</f>
        <v>477</v>
      </c>
      <c r="Q3" s="250">
        <f>P3/P11</f>
        <v>0.6727785613540197</v>
      </c>
    </row>
    <row r="4" spans="1:17" x14ac:dyDescent="0.2">
      <c r="A4" s="248" t="s">
        <v>39</v>
      </c>
      <c r="B4" s="262">
        <f>'Closed Transactions'!C51</f>
        <v>172</v>
      </c>
      <c r="C4" s="250">
        <f>B4/B11</f>
        <v>0.27172195892575041</v>
      </c>
      <c r="D4" s="262">
        <f>'Closed Transactions'!C63</f>
        <v>340</v>
      </c>
      <c r="E4" s="250">
        <f>D4/D11</f>
        <v>0.39215686274509803</v>
      </c>
      <c r="F4" s="262">
        <f>'Closed Transactions'!C75</f>
        <v>265</v>
      </c>
      <c r="G4" s="250">
        <f>F4/F11</f>
        <v>0.45454545454545453</v>
      </c>
      <c r="H4" s="262">
        <f>'Closed Transactions'!C87</f>
        <v>129</v>
      </c>
      <c r="I4" s="250">
        <f>H4/H11</f>
        <v>0.35245901639344263</v>
      </c>
      <c r="J4" s="262">
        <f>'Closed Transactions'!C99</f>
        <v>138</v>
      </c>
      <c r="K4" s="250">
        <f>J4/J11</f>
        <v>0.36997319034852549</v>
      </c>
      <c r="L4" s="262">
        <f>'Closed Transactions'!C111</f>
        <v>98</v>
      </c>
      <c r="M4" s="250">
        <f>L4/L11</f>
        <v>0.22323462414578588</v>
      </c>
      <c r="N4" s="262">
        <f>'Closed Transactions'!C123</f>
        <v>146</v>
      </c>
      <c r="O4" s="250">
        <f>N4/N11</f>
        <v>0.20476858345021037</v>
      </c>
      <c r="P4" s="262">
        <f>'Closed Transactions'!C135</f>
        <v>133</v>
      </c>
      <c r="Q4" s="250">
        <f>P4/P11</f>
        <v>0.18758815232722145</v>
      </c>
    </row>
    <row r="5" spans="1:17" x14ac:dyDescent="0.2">
      <c r="A5" s="248" t="s">
        <v>40</v>
      </c>
      <c r="B5" s="262">
        <f>'Closed Transactions'!D51</f>
        <v>52</v>
      </c>
      <c r="C5" s="250">
        <f>B5/B11</f>
        <v>8.2148499210110582E-2</v>
      </c>
      <c r="D5" s="262">
        <f>'Closed Transactions'!D63</f>
        <v>122</v>
      </c>
      <c r="E5" s="250">
        <f>D5/D11</f>
        <v>0.14071510957324107</v>
      </c>
      <c r="F5" s="262">
        <f>'Closed Transactions'!D75</f>
        <v>114</v>
      </c>
      <c r="G5" s="250">
        <f>F5/F11</f>
        <v>0.19554030874785591</v>
      </c>
      <c r="H5" s="262">
        <f>'Closed Transactions'!D87</f>
        <v>63</v>
      </c>
      <c r="I5" s="250">
        <f>H5/H11</f>
        <v>0.1721311475409836</v>
      </c>
      <c r="J5" s="262">
        <f>'Closed Transactions'!D99</f>
        <v>47</v>
      </c>
      <c r="K5" s="250">
        <f>J5/J11</f>
        <v>0.12600536193029491</v>
      </c>
      <c r="L5" s="262">
        <f>'Closed Transactions'!D111</f>
        <v>31</v>
      </c>
      <c r="M5" s="250">
        <f>L5/L11</f>
        <v>7.0615034168564919E-2</v>
      </c>
      <c r="N5" s="262">
        <f>'Closed Transactions'!D123</f>
        <v>55</v>
      </c>
      <c r="O5" s="250">
        <f>N5/N11</f>
        <v>7.7138849929873771E-2</v>
      </c>
      <c r="P5" s="262">
        <f>'Closed Transactions'!D135</f>
        <v>37</v>
      </c>
      <c r="Q5" s="250">
        <f>P5/P11</f>
        <v>5.2186177715091681E-2</v>
      </c>
    </row>
    <row r="6" spans="1:17" x14ac:dyDescent="0.2">
      <c r="A6" s="248" t="s">
        <v>41</v>
      </c>
      <c r="B6" s="262">
        <f>'Closed Transactions'!E51</f>
        <v>35</v>
      </c>
      <c r="C6" s="250">
        <f>B6/B11</f>
        <v>5.5292259083728278E-2</v>
      </c>
      <c r="D6" s="262">
        <f>'Closed Transactions'!E63</f>
        <v>72</v>
      </c>
      <c r="E6" s="250">
        <f>D6/D11</f>
        <v>8.3044982698961933E-2</v>
      </c>
      <c r="F6" s="262">
        <f>'Closed Transactions'!E75</f>
        <v>53</v>
      </c>
      <c r="G6" s="250">
        <f>F6/F11</f>
        <v>9.0909090909090912E-2</v>
      </c>
      <c r="H6" s="262">
        <f>'Closed Transactions'!E87</f>
        <v>30</v>
      </c>
      <c r="I6" s="250">
        <f>H6/H11</f>
        <v>8.1967213114754092E-2</v>
      </c>
      <c r="J6" s="262">
        <f>'Closed Transactions'!E99</f>
        <v>25</v>
      </c>
      <c r="K6" s="250">
        <f>J6/J11</f>
        <v>6.7024128686327081E-2</v>
      </c>
      <c r="L6" s="262">
        <f>'Closed Transactions'!E111</f>
        <v>6</v>
      </c>
      <c r="M6" s="250">
        <f>L6/L11</f>
        <v>1.366742596810934E-2</v>
      </c>
      <c r="N6" s="262">
        <f>'Closed Transactions'!E123</f>
        <v>18</v>
      </c>
      <c r="O6" s="250">
        <f>N6/N11</f>
        <v>2.5245441795231416E-2</v>
      </c>
      <c r="P6" s="262">
        <f>'Closed Transactions'!E135</f>
        <v>13</v>
      </c>
      <c r="Q6" s="250">
        <f>P6/P11</f>
        <v>1.8335684062059238E-2</v>
      </c>
    </row>
    <row r="7" spans="1:17" x14ac:dyDescent="0.2">
      <c r="A7" s="248" t="s">
        <v>91</v>
      </c>
      <c r="B7" s="262">
        <f>'Closed Transactions'!F51</f>
        <v>34</v>
      </c>
      <c r="C7" s="250">
        <f>B7/B11</f>
        <v>5.3712480252764615E-2</v>
      </c>
      <c r="D7" s="262">
        <f>'Closed Transactions'!F63</f>
        <v>79</v>
      </c>
      <c r="E7" s="250">
        <f>D7/D11</f>
        <v>9.1118800461361019E-2</v>
      </c>
      <c r="F7" s="262">
        <f>'Closed Transactions'!F75</f>
        <v>55</v>
      </c>
      <c r="G7" s="250">
        <f>F7/F11</f>
        <v>9.4339622641509441E-2</v>
      </c>
      <c r="H7" s="262">
        <f>'Closed Transactions'!F87</f>
        <v>39</v>
      </c>
      <c r="I7" s="250">
        <f>H7/H11</f>
        <v>0.10655737704918032</v>
      </c>
      <c r="J7" s="262">
        <f>'Closed Transactions'!F99</f>
        <v>41</v>
      </c>
      <c r="K7" s="250">
        <f>J7/J11</f>
        <v>0.10991957104557641</v>
      </c>
      <c r="L7" s="262">
        <f>'Closed Transactions'!F111</f>
        <v>19</v>
      </c>
      <c r="M7" s="250">
        <f>L7/L11</f>
        <v>4.328018223234624E-2</v>
      </c>
      <c r="N7" s="262">
        <f>'Closed Transactions'!F123</f>
        <v>24</v>
      </c>
      <c r="O7" s="250">
        <f>N7/N11</f>
        <v>3.3660589060308554E-2</v>
      </c>
      <c r="P7" s="262">
        <f>'Closed Transactions'!F135</f>
        <v>28</v>
      </c>
      <c r="Q7" s="250">
        <f>P7/P11</f>
        <v>3.9492242595204514E-2</v>
      </c>
    </row>
    <row r="8" spans="1:17" x14ac:dyDescent="0.2">
      <c r="A8" s="248" t="s">
        <v>92</v>
      </c>
      <c r="B8" s="262">
        <f>'Closed Transactions'!G51</f>
        <v>20</v>
      </c>
      <c r="C8" s="250">
        <f>B8/B11</f>
        <v>3.15955766192733E-2</v>
      </c>
      <c r="D8" s="262">
        <f>'Closed Transactions'!G63</f>
        <v>28</v>
      </c>
      <c r="E8" s="250">
        <f>D8/D11</f>
        <v>3.2295271049596307E-2</v>
      </c>
      <c r="F8" s="262">
        <f>'Closed Transactions'!G75</f>
        <v>38</v>
      </c>
      <c r="G8" s="250">
        <f>F8/F11</f>
        <v>6.5180102915951971E-2</v>
      </c>
      <c r="H8" s="262">
        <f>'Closed Transactions'!G87</f>
        <v>16</v>
      </c>
      <c r="I8" s="250">
        <f>H8/H11</f>
        <v>4.3715846994535519E-2</v>
      </c>
      <c r="J8" s="262">
        <f>'Closed Transactions'!G99</f>
        <v>17</v>
      </c>
      <c r="K8" s="250">
        <f>J8/J11</f>
        <v>4.5576407506702415E-2</v>
      </c>
      <c r="L8" s="262">
        <f>'Closed Transactions'!G111</f>
        <v>10</v>
      </c>
      <c r="M8" s="250">
        <f>L8/L11</f>
        <v>2.2779043280182234E-2</v>
      </c>
      <c r="N8" s="262">
        <f>'Closed Transactions'!G123</f>
        <v>17</v>
      </c>
      <c r="O8" s="250">
        <f>N8/N11</f>
        <v>2.3842917251051893E-2</v>
      </c>
      <c r="P8" s="262">
        <f>'Closed Transactions'!G135</f>
        <v>18</v>
      </c>
      <c r="Q8" s="250">
        <f>P8/P11</f>
        <v>2.5387870239774329E-2</v>
      </c>
    </row>
    <row r="9" spans="1:17" x14ac:dyDescent="0.2">
      <c r="A9" s="248" t="s">
        <v>93</v>
      </c>
      <c r="B9" s="262">
        <f>'Closed Transactions'!H51</f>
        <v>3</v>
      </c>
      <c r="C9" s="250">
        <f>B9/B11</f>
        <v>4.7393364928909956E-3</v>
      </c>
      <c r="D9" s="262">
        <f>'Closed Transactions'!H63</f>
        <v>3</v>
      </c>
      <c r="E9" s="250">
        <f>D9/D11</f>
        <v>3.4602076124567475E-3</v>
      </c>
      <c r="F9" s="262">
        <f>'Closed Transactions'!H75</f>
        <v>3</v>
      </c>
      <c r="G9" s="250">
        <f>F9/F11</f>
        <v>5.1457975986277877E-3</v>
      </c>
      <c r="H9" s="262">
        <f>'Closed Transactions'!H87</f>
        <v>6</v>
      </c>
      <c r="I9" s="250">
        <f>H9/H11</f>
        <v>1.6393442622950821E-2</v>
      </c>
      <c r="J9" s="262">
        <f>'Closed Transactions'!H99</f>
        <v>5</v>
      </c>
      <c r="K9" s="250">
        <f>J9/J11</f>
        <v>1.3404825737265416E-2</v>
      </c>
      <c r="L9" s="262">
        <f>'Closed Transactions'!H111</f>
        <v>1</v>
      </c>
      <c r="M9" s="250">
        <f>L9/L11</f>
        <v>2.2779043280182231E-3</v>
      </c>
      <c r="N9" s="262">
        <f>'Closed Transactions'!H123</f>
        <v>3</v>
      </c>
      <c r="O9" s="250">
        <f>N9/N11</f>
        <v>4.2075736325385693E-3</v>
      </c>
      <c r="P9" s="262">
        <f>'Closed Transactions'!H135</f>
        <v>3</v>
      </c>
      <c r="Q9" s="250">
        <f>P9/P11</f>
        <v>4.2313117066290554E-3</v>
      </c>
    </row>
    <row r="10" spans="1:17" x14ac:dyDescent="0.2">
      <c r="A10" s="251" t="s">
        <v>94</v>
      </c>
      <c r="B10" s="715">
        <f>'Closed Transactions'!I51</f>
        <v>57</v>
      </c>
      <c r="C10" s="252">
        <f>B10/B11</f>
        <v>9.004739336492891E-2</v>
      </c>
      <c r="D10" s="715">
        <f>'Closed Transactions'!I63</f>
        <v>110</v>
      </c>
      <c r="E10" s="252">
        <f>D10/D11</f>
        <v>0.12687427912341406</v>
      </c>
      <c r="F10" s="715">
        <f>'Closed Transactions'!I75</f>
        <v>96</v>
      </c>
      <c r="G10" s="252">
        <f>F10/F11</f>
        <v>0.16466552315608921</v>
      </c>
      <c r="H10" s="715">
        <f>'Closed Transactions'!I87</f>
        <v>61</v>
      </c>
      <c r="I10" s="252">
        <f>H10/H11</f>
        <v>0.16666666666666666</v>
      </c>
      <c r="J10" s="715">
        <f>'Closed Transactions'!I99</f>
        <v>63</v>
      </c>
      <c r="K10" s="252">
        <f>J10/J11</f>
        <v>0.16890080428954424</v>
      </c>
      <c r="L10" s="715">
        <f>'Closed Transactions'!I111</f>
        <v>30</v>
      </c>
      <c r="M10" s="252">
        <f>L10/L11</f>
        <v>6.8337129840546698E-2</v>
      </c>
      <c r="N10" s="715">
        <f>'Closed Transactions'!I123</f>
        <v>44</v>
      </c>
      <c r="O10" s="252">
        <f>N10/N11</f>
        <v>6.1711079943899017E-2</v>
      </c>
      <c r="P10" s="715">
        <f>'Closed Transactions'!I135</f>
        <v>49</v>
      </c>
      <c r="Q10" s="252">
        <f>P10/P11</f>
        <v>6.9111424541607902E-2</v>
      </c>
    </row>
    <row r="11" spans="1:17" ht="13.5" thickBot="1" x14ac:dyDescent="0.25">
      <c r="A11" s="253" t="s">
        <v>42</v>
      </c>
      <c r="B11" s="264">
        <f t="shared" ref="B11:G11" si="0">SUM(B3:B9)</f>
        <v>633</v>
      </c>
      <c r="C11" s="254">
        <f t="shared" si="0"/>
        <v>1</v>
      </c>
      <c r="D11" s="264">
        <f t="shared" si="0"/>
        <v>867</v>
      </c>
      <c r="E11" s="254">
        <f t="shared" si="0"/>
        <v>1</v>
      </c>
      <c r="F11" s="264">
        <f t="shared" si="0"/>
        <v>583</v>
      </c>
      <c r="G11" s="254">
        <f t="shared" si="0"/>
        <v>1</v>
      </c>
      <c r="H11" s="264">
        <f t="shared" ref="H11:M11" si="1">SUM(H3:H9)</f>
        <v>366</v>
      </c>
      <c r="I11" s="254">
        <f t="shared" si="1"/>
        <v>1</v>
      </c>
      <c r="J11" s="264">
        <f t="shared" si="1"/>
        <v>373</v>
      </c>
      <c r="K11" s="254">
        <f t="shared" si="1"/>
        <v>1</v>
      </c>
      <c r="L11" s="264">
        <f t="shared" si="1"/>
        <v>439</v>
      </c>
      <c r="M11" s="254">
        <f t="shared" si="1"/>
        <v>1</v>
      </c>
      <c r="N11" s="264">
        <f>SUM(N3:N9)</f>
        <v>713</v>
      </c>
      <c r="O11" s="254">
        <f>SUM(O3:O9)</f>
        <v>1.0000000000000002</v>
      </c>
      <c r="P11" s="264">
        <f>SUM(P3:P9)</f>
        <v>709</v>
      </c>
      <c r="Q11" s="254">
        <f>SUM(Q3:Q9)</f>
        <v>1</v>
      </c>
    </row>
    <row r="13" spans="1:17" ht="13.5" thickBot="1" x14ac:dyDescent="0.25"/>
    <row r="14" spans="1:17" x14ac:dyDescent="0.2">
      <c r="A14" s="247" t="s">
        <v>44</v>
      </c>
      <c r="B14" s="1198">
        <v>2004</v>
      </c>
      <c r="C14" s="1199"/>
      <c r="D14" s="1198">
        <v>2005</v>
      </c>
      <c r="E14" s="1199"/>
      <c r="F14" s="1198">
        <v>2006</v>
      </c>
      <c r="G14" s="1199"/>
      <c r="H14" s="1198">
        <v>2007</v>
      </c>
      <c r="I14" s="1199"/>
      <c r="J14" s="1198">
        <v>2008</v>
      </c>
      <c r="K14" s="1199"/>
      <c r="L14" s="1198">
        <v>2009</v>
      </c>
      <c r="M14" s="1199"/>
      <c r="N14" s="1198">
        <v>2010</v>
      </c>
      <c r="O14" s="1199"/>
      <c r="P14" s="1198">
        <v>2011</v>
      </c>
      <c r="Q14" s="1199"/>
    </row>
    <row r="15" spans="1:17" x14ac:dyDescent="0.2">
      <c r="A15" s="248" t="s">
        <v>36</v>
      </c>
      <c r="B15" s="249" t="s">
        <v>45</v>
      </c>
      <c r="C15" s="6" t="s">
        <v>46</v>
      </c>
      <c r="D15" s="249" t="s">
        <v>45</v>
      </c>
      <c r="E15" s="6" t="s">
        <v>46</v>
      </c>
      <c r="F15" s="249" t="s">
        <v>45</v>
      </c>
      <c r="G15" s="6" t="s">
        <v>46</v>
      </c>
      <c r="H15" s="249" t="s">
        <v>45</v>
      </c>
      <c r="I15" s="6" t="s">
        <v>46</v>
      </c>
      <c r="J15" s="249" t="s">
        <v>45</v>
      </c>
      <c r="K15" s="6" t="s">
        <v>46</v>
      </c>
      <c r="L15" s="249" t="s">
        <v>45</v>
      </c>
      <c r="M15" s="6" t="s">
        <v>46</v>
      </c>
      <c r="N15" s="249" t="s">
        <v>45</v>
      </c>
      <c r="O15" s="6" t="s">
        <v>46</v>
      </c>
      <c r="P15" s="249" t="s">
        <v>45</v>
      </c>
      <c r="Q15" s="6" t="s">
        <v>46</v>
      </c>
    </row>
    <row r="16" spans="1:17" x14ac:dyDescent="0.2">
      <c r="A16" s="248" t="s">
        <v>38</v>
      </c>
      <c r="B16" s="262">
        <f t="shared" ref="B16:B23" si="2">B3*2</f>
        <v>634</v>
      </c>
      <c r="C16" s="250">
        <f>B16/B24</f>
        <v>0.50078988941548186</v>
      </c>
      <c r="D16" s="262">
        <f t="shared" ref="D16:D23" si="3">D3*2</f>
        <v>446</v>
      </c>
      <c r="E16" s="250">
        <f>D16/D24</f>
        <v>0.25720876585928487</v>
      </c>
      <c r="F16" s="262">
        <f t="shared" ref="F16:H23" si="4">F3*2</f>
        <v>110</v>
      </c>
      <c r="G16" s="250">
        <f>F16/F24</f>
        <v>9.4339622641509441E-2</v>
      </c>
      <c r="H16" s="262">
        <f t="shared" si="4"/>
        <v>166</v>
      </c>
      <c r="I16" s="250">
        <f>H16/H24</f>
        <v>0.22677595628415301</v>
      </c>
      <c r="J16" s="262">
        <f t="shared" ref="J16:L23" si="5">J3*2</f>
        <v>200</v>
      </c>
      <c r="K16" s="250">
        <f>J16/J24</f>
        <v>0.26809651474530832</v>
      </c>
      <c r="L16" s="262">
        <f t="shared" si="5"/>
        <v>548</v>
      </c>
      <c r="M16" s="250">
        <f>L16/L24</f>
        <v>0.62414578587699321</v>
      </c>
      <c r="N16" s="262">
        <f t="shared" ref="N16:N23" si="6">N3*2</f>
        <v>900</v>
      </c>
      <c r="O16" s="250">
        <f>N16/N24</f>
        <v>0.63113604488078545</v>
      </c>
      <c r="P16" s="262">
        <f t="shared" ref="P16:P23" si="7">P3*2</f>
        <v>954</v>
      </c>
      <c r="Q16" s="250">
        <f>P16/P24</f>
        <v>0.6727785613540197</v>
      </c>
    </row>
    <row r="17" spans="1:17" x14ac:dyDescent="0.2">
      <c r="A17" s="248" t="s">
        <v>39</v>
      </c>
      <c r="B17" s="262">
        <f t="shared" si="2"/>
        <v>344</v>
      </c>
      <c r="C17" s="250">
        <f>B17/B24</f>
        <v>0.27172195892575041</v>
      </c>
      <c r="D17" s="262">
        <f t="shared" si="3"/>
        <v>680</v>
      </c>
      <c r="E17" s="250">
        <f>D17/D24</f>
        <v>0.39215686274509803</v>
      </c>
      <c r="F17" s="262">
        <f t="shared" si="4"/>
        <v>530</v>
      </c>
      <c r="G17" s="250">
        <f>F17/F24</f>
        <v>0.45454545454545453</v>
      </c>
      <c r="H17" s="262">
        <f t="shared" si="4"/>
        <v>258</v>
      </c>
      <c r="I17" s="250">
        <f>H17/H24</f>
        <v>0.35245901639344263</v>
      </c>
      <c r="J17" s="262">
        <f t="shared" si="5"/>
        <v>276</v>
      </c>
      <c r="K17" s="250">
        <f>J17/J24</f>
        <v>0.36997319034852549</v>
      </c>
      <c r="L17" s="262">
        <f t="shared" si="5"/>
        <v>196</v>
      </c>
      <c r="M17" s="250">
        <f>L17/L24</f>
        <v>0.22323462414578588</v>
      </c>
      <c r="N17" s="262">
        <f t="shared" si="6"/>
        <v>292</v>
      </c>
      <c r="O17" s="250">
        <f>N17/N24</f>
        <v>0.20476858345021037</v>
      </c>
      <c r="P17" s="262">
        <f t="shared" si="7"/>
        <v>266</v>
      </c>
      <c r="Q17" s="250">
        <f>P17/P24</f>
        <v>0.18758815232722145</v>
      </c>
    </row>
    <row r="18" spans="1:17" x14ac:dyDescent="0.2">
      <c r="A18" s="248" t="s">
        <v>40</v>
      </c>
      <c r="B18" s="262">
        <f t="shared" si="2"/>
        <v>104</v>
      </c>
      <c r="C18" s="250">
        <f>B18/B24</f>
        <v>8.2148499210110582E-2</v>
      </c>
      <c r="D18" s="262">
        <f t="shared" si="3"/>
        <v>244</v>
      </c>
      <c r="E18" s="250">
        <f>D18/D24</f>
        <v>0.14071510957324107</v>
      </c>
      <c r="F18" s="262">
        <f t="shared" si="4"/>
        <v>228</v>
      </c>
      <c r="G18" s="250">
        <f>F18/F24</f>
        <v>0.19554030874785591</v>
      </c>
      <c r="H18" s="262">
        <f t="shared" si="4"/>
        <v>126</v>
      </c>
      <c r="I18" s="250">
        <f>H18/H24</f>
        <v>0.1721311475409836</v>
      </c>
      <c r="J18" s="262">
        <f t="shared" si="5"/>
        <v>94</v>
      </c>
      <c r="K18" s="250">
        <f>J18/J24</f>
        <v>0.12600536193029491</v>
      </c>
      <c r="L18" s="262">
        <f t="shared" si="5"/>
        <v>62</v>
      </c>
      <c r="M18" s="250">
        <f>L18/L24</f>
        <v>7.0615034168564919E-2</v>
      </c>
      <c r="N18" s="262">
        <f t="shared" si="6"/>
        <v>110</v>
      </c>
      <c r="O18" s="250">
        <f>N18/N24</f>
        <v>7.7138849929873771E-2</v>
      </c>
      <c r="P18" s="262">
        <f t="shared" si="7"/>
        <v>74</v>
      </c>
      <c r="Q18" s="250">
        <f>P18/P24</f>
        <v>5.2186177715091681E-2</v>
      </c>
    </row>
    <row r="19" spans="1:17" x14ac:dyDescent="0.2">
      <c r="A19" s="248" t="s">
        <v>41</v>
      </c>
      <c r="B19" s="262">
        <f t="shared" si="2"/>
        <v>70</v>
      </c>
      <c r="C19" s="250">
        <f>B19/B24</f>
        <v>5.5292259083728278E-2</v>
      </c>
      <c r="D19" s="262">
        <f t="shared" si="3"/>
        <v>144</v>
      </c>
      <c r="E19" s="250">
        <f>D19/D24</f>
        <v>8.3044982698961933E-2</v>
      </c>
      <c r="F19" s="262">
        <f t="shared" si="4"/>
        <v>106</v>
      </c>
      <c r="G19" s="250">
        <f>F19/F24</f>
        <v>9.0909090909090912E-2</v>
      </c>
      <c r="H19" s="262">
        <f t="shared" si="4"/>
        <v>60</v>
      </c>
      <c r="I19" s="250">
        <f>H19/H24</f>
        <v>8.1967213114754092E-2</v>
      </c>
      <c r="J19" s="262">
        <f t="shared" si="5"/>
        <v>50</v>
      </c>
      <c r="K19" s="250">
        <f>J19/J24</f>
        <v>6.7024128686327081E-2</v>
      </c>
      <c r="L19" s="262">
        <f t="shared" si="5"/>
        <v>12</v>
      </c>
      <c r="M19" s="250">
        <f>L19/L24</f>
        <v>1.366742596810934E-2</v>
      </c>
      <c r="N19" s="262">
        <f t="shared" si="6"/>
        <v>36</v>
      </c>
      <c r="O19" s="250">
        <f>N19/N24</f>
        <v>2.5245441795231416E-2</v>
      </c>
      <c r="P19" s="262">
        <f t="shared" si="7"/>
        <v>26</v>
      </c>
      <c r="Q19" s="250">
        <f>P19/P24</f>
        <v>1.8335684062059238E-2</v>
      </c>
    </row>
    <row r="20" spans="1:17" x14ac:dyDescent="0.2">
      <c r="A20" s="248" t="s">
        <v>91</v>
      </c>
      <c r="B20" s="262">
        <f t="shared" si="2"/>
        <v>68</v>
      </c>
      <c r="C20" s="250">
        <f>B20/B24</f>
        <v>5.3712480252764615E-2</v>
      </c>
      <c r="D20" s="262">
        <f t="shared" si="3"/>
        <v>158</v>
      </c>
      <c r="E20" s="250">
        <f>D20/D24</f>
        <v>9.1118800461361019E-2</v>
      </c>
      <c r="F20" s="262">
        <f t="shared" si="4"/>
        <v>110</v>
      </c>
      <c r="G20" s="250">
        <f>F20/F24</f>
        <v>9.4339622641509441E-2</v>
      </c>
      <c r="H20" s="262">
        <f t="shared" si="4"/>
        <v>78</v>
      </c>
      <c r="I20" s="250">
        <f>H20/H24</f>
        <v>0.10655737704918032</v>
      </c>
      <c r="J20" s="262">
        <f t="shared" si="5"/>
        <v>82</v>
      </c>
      <c r="K20" s="250">
        <f>J20/J24</f>
        <v>0.10991957104557641</v>
      </c>
      <c r="L20" s="262">
        <f t="shared" si="5"/>
        <v>38</v>
      </c>
      <c r="M20" s="250">
        <f>L20/L24</f>
        <v>4.328018223234624E-2</v>
      </c>
      <c r="N20" s="262">
        <f t="shared" si="6"/>
        <v>48</v>
      </c>
      <c r="O20" s="250">
        <f>N20/N24</f>
        <v>3.3660589060308554E-2</v>
      </c>
      <c r="P20" s="262">
        <f t="shared" si="7"/>
        <v>56</v>
      </c>
      <c r="Q20" s="250">
        <f>P20/P24</f>
        <v>3.9492242595204514E-2</v>
      </c>
    </row>
    <row r="21" spans="1:17" x14ac:dyDescent="0.2">
      <c r="A21" s="248" t="s">
        <v>92</v>
      </c>
      <c r="B21" s="262">
        <f t="shared" si="2"/>
        <v>40</v>
      </c>
      <c r="C21" s="250">
        <f>B21/B24</f>
        <v>3.15955766192733E-2</v>
      </c>
      <c r="D21" s="262">
        <f t="shared" si="3"/>
        <v>56</v>
      </c>
      <c r="E21" s="250">
        <f>D21/D24</f>
        <v>3.2295271049596307E-2</v>
      </c>
      <c r="F21" s="262">
        <f t="shared" si="4"/>
        <v>76</v>
      </c>
      <c r="G21" s="250">
        <f>F21/F24</f>
        <v>6.5180102915951971E-2</v>
      </c>
      <c r="H21" s="262">
        <f t="shared" si="4"/>
        <v>32</v>
      </c>
      <c r="I21" s="250">
        <f>H21/H24</f>
        <v>4.3715846994535519E-2</v>
      </c>
      <c r="J21" s="262">
        <f t="shared" si="5"/>
        <v>34</v>
      </c>
      <c r="K21" s="250">
        <f>J21/J24</f>
        <v>4.5576407506702415E-2</v>
      </c>
      <c r="L21" s="262">
        <f t="shared" si="5"/>
        <v>20</v>
      </c>
      <c r="M21" s="250">
        <f>L21/L24</f>
        <v>2.2779043280182234E-2</v>
      </c>
      <c r="N21" s="262">
        <f t="shared" si="6"/>
        <v>34</v>
      </c>
      <c r="O21" s="250">
        <f>N21/N24</f>
        <v>2.3842917251051893E-2</v>
      </c>
      <c r="P21" s="262">
        <f t="shared" si="7"/>
        <v>36</v>
      </c>
      <c r="Q21" s="250">
        <f>P21/P24</f>
        <v>2.5387870239774329E-2</v>
      </c>
    </row>
    <row r="22" spans="1:17" x14ac:dyDescent="0.2">
      <c r="A22" s="248" t="s">
        <v>93</v>
      </c>
      <c r="B22" s="262">
        <f t="shared" si="2"/>
        <v>6</v>
      </c>
      <c r="C22" s="250">
        <f>B22/B24</f>
        <v>4.7393364928909956E-3</v>
      </c>
      <c r="D22" s="262">
        <f t="shared" si="3"/>
        <v>6</v>
      </c>
      <c r="E22" s="250">
        <f>D22/D24</f>
        <v>3.4602076124567475E-3</v>
      </c>
      <c r="F22" s="262">
        <f t="shared" si="4"/>
        <v>6</v>
      </c>
      <c r="G22" s="250">
        <f>F22/F24</f>
        <v>5.1457975986277877E-3</v>
      </c>
      <c r="H22" s="262">
        <f t="shared" si="4"/>
        <v>12</v>
      </c>
      <c r="I22" s="250">
        <f>H22/H24</f>
        <v>1.6393442622950821E-2</v>
      </c>
      <c r="J22" s="262">
        <f t="shared" si="5"/>
        <v>10</v>
      </c>
      <c r="K22" s="250">
        <f>J22/J24</f>
        <v>1.3404825737265416E-2</v>
      </c>
      <c r="L22" s="262">
        <f t="shared" si="5"/>
        <v>2</v>
      </c>
      <c r="M22" s="250">
        <f>L22/L24</f>
        <v>2.2779043280182231E-3</v>
      </c>
      <c r="N22" s="262">
        <f t="shared" si="6"/>
        <v>6</v>
      </c>
      <c r="O22" s="250">
        <f>N22/N24</f>
        <v>4.2075736325385693E-3</v>
      </c>
      <c r="P22" s="262">
        <f t="shared" si="7"/>
        <v>6</v>
      </c>
      <c r="Q22" s="250">
        <f>P22/P24</f>
        <v>4.2313117066290554E-3</v>
      </c>
    </row>
    <row r="23" spans="1:17" x14ac:dyDescent="0.2">
      <c r="A23" s="251" t="s">
        <v>94</v>
      </c>
      <c r="B23" s="715">
        <f t="shared" si="2"/>
        <v>114</v>
      </c>
      <c r="C23" s="252">
        <f>B23/B24</f>
        <v>9.004739336492891E-2</v>
      </c>
      <c r="D23" s="715">
        <f t="shared" si="3"/>
        <v>220</v>
      </c>
      <c r="E23" s="252">
        <f>D23/D24</f>
        <v>0.12687427912341406</v>
      </c>
      <c r="F23" s="715">
        <f t="shared" si="4"/>
        <v>192</v>
      </c>
      <c r="G23" s="252">
        <f>F23/F24</f>
        <v>0.16466552315608921</v>
      </c>
      <c r="H23" s="715">
        <f t="shared" si="4"/>
        <v>122</v>
      </c>
      <c r="I23" s="252">
        <f>H23/H24</f>
        <v>0.16666666666666666</v>
      </c>
      <c r="J23" s="715">
        <f t="shared" si="5"/>
        <v>126</v>
      </c>
      <c r="K23" s="252">
        <f>J23/J24</f>
        <v>0.16890080428954424</v>
      </c>
      <c r="L23" s="715">
        <f t="shared" si="5"/>
        <v>60</v>
      </c>
      <c r="M23" s="252">
        <f>L23/L24</f>
        <v>6.8337129840546698E-2</v>
      </c>
      <c r="N23" s="715">
        <f t="shared" si="6"/>
        <v>88</v>
      </c>
      <c r="O23" s="252">
        <f>N23/N24</f>
        <v>6.1711079943899017E-2</v>
      </c>
      <c r="P23" s="715">
        <f t="shared" si="7"/>
        <v>98</v>
      </c>
      <c r="Q23" s="252">
        <f>P23/P24</f>
        <v>6.9111424541607902E-2</v>
      </c>
    </row>
    <row r="24" spans="1:17" ht="13.5" thickBot="1" x14ac:dyDescent="0.25">
      <c r="A24" s="253" t="s">
        <v>84</v>
      </c>
      <c r="B24" s="264">
        <f t="shared" ref="B24:G24" si="8">SUM(B16:B22)</f>
        <v>1266</v>
      </c>
      <c r="C24" s="254">
        <f t="shared" si="8"/>
        <v>1</v>
      </c>
      <c r="D24" s="264">
        <f t="shared" si="8"/>
        <v>1734</v>
      </c>
      <c r="E24" s="254">
        <f t="shared" si="8"/>
        <v>1</v>
      </c>
      <c r="F24" s="264">
        <f t="shared" si="8"/>
        <v>1166</v>
      </c>
      <c r="G24" s="254">
        <f t="shared" si="8"/>
        <v>1</v>
      </c>
      <c r="H24" s="264">
        <f t="shared" ref="H24:M24" si="9">SUM(H16:H22)</f>
        <v>732</v>
      </c>
      <c r="I24" s="261">
        <f t="shared" si="9"/>
        <v>1</v>
      </c>
      <c r="J24" s="264">
        <f t="shared" si="9"/>
        <v>746</v>
      </c>
      <c r="K24" s="261">
        <f t="shared" si="9"/>
        <v>1</v>
      </c>
      <c r="L24" s="264">
        <f t="shared" si="9"/>
        <v>878</v>
      </c>
      <c r="M24" s="261">
        <f t="shared" si="9"/>
        <v>1</v>
      </c>
      <c r="N24" s="264">
        <f>SUM(N16:N22)</f>
        <v>1426</v>
      </c>
      <c r="O24" s="261">
        <f>SUM(O16:O22)</f>
        <v>1.0000000000000002</v>
      </c>
      <c r="P24" s="264">
        <f>SUM(P16:P22)</f>
        <v>1418</v>
      </c>
      <c r="Q24" s="261">
        <f>SUM(Q16:Q22)</f>
        <v>1</v>
      </c>
    </row>
    <row r="25" spans="1:17" x14ac:dyDescent="0.2">
      <c r="C25" s="183"/>
      <c r="E25" s="183"/>
      <c r="G25" s="183"/>
      <c r="I25" s="183"/>
      <c r="K25" s="183"/>
      <c r="M25" s="183"/>
      <c r="O25" s="183"/>
      <c r="Q25" s="183"/>
    </row>
    <row r="26" spans="1:17" ht="13.5" thickBot="1" x14ac:dyDescent="0.25">
      <c r="C26" s="183"/>
      <c r="E26" s="183"/>
      <c r="G26" s="183"/>
      <c r="I26" s="183"/>
      <c r="K26" s="183"/>
      <c r="M26" s="183"/>
      <c r="O26" s="183"/>
      <c r="Q26" s="183"/>
    </row>
    <row r="27" spans="1:17" x14ac:dyDescent="0.2">
      <c r="A27" s="256" t="s">
        <v>53</v>
      </c>
      <c r="B27" s="1196">
        <v>2004</v>
      </c>
      <c r="C27" s="1197"/>
      <c r="D27" s="1196">
        <v>2005</v>
      </c>
      <c r="E27" s="1197"/>
      <c r="F27" s="1196">
        <v>2006</v>
      </c>
      <c r="G27" s="1197"/>
      <c r="H27" s="1196">
        <v>2007</v>
      </c>
      <c r="I27" s="1197"/>
      <c r="J27" s="1196">
        <v>2008</v>
      </c>
      <c r="K27" s="1197"/>
      <c r="L27" s="1196">
        <v>2009</v>
      </c>
      <c r="M27" s="1197"/>
      <c r="N27" s="1196">
        <v>2010</v>
      </c>
      <c r="O27" s="1197"/>
      <c r="P27" s="1196">
        <v>2011</v>
      </c>
      <c r="Q27" s="1197"/>
    </row>
    <row r="28" spans="1:17" x14ac:dyDescent="0.2">
      <c r="A28" s="248" t="s">
        <v>36</v>
      </c>
      <c r="B28" s="249" t="s">
        <v>29</v>
      </c>
      <c r="C28" s="6" t="s">
        <v>37</v>
      </c>
      <c r="D28" s="249" t="s">
        <v>29</v>
      </c>
      <c r="E28" s="6" t="s">
        <v>37</v>
      </c>
      <c r="F28" s="249" t="s">
        <v>29</v>
      </c>
      <c r="G28" s="6" t="s">
        <v>37</v>
      </c>
      <c r="H28" s="249" t="s">
        <v>29</v>
      </c>
      <c r="I28" s="6" t="s">
        <v>37</v>
      </c>
      <c r="J28" s="249" t="s">
        <v>29</v>
      </c>
      <c r="K28" s="6" t="s">
        <v>37</v>
      </c>
      <c r="L28" s="249" t="s">
        <v>29</v>
      </c>
      <c r="M28" s="6" t="s">
        <v>37</v>
      </c>
      <c r="N28" s="249" t="s">
        <v>29</v>
      </c>
      <c r="O28" s="6" t="s">
        <v>37</v>
      </c>
      <c r="P28" s="249" t="s">
        <v>29</v>
      </c>
      <c r="Q28" s="6" t="s">
        <v>37</v>
      </c>
    </row>
    <row r="29" spans="1:17" x14ac:dyDescent="0.2">
      <c r="A29" s="248" t="s">
        <v>38</v>
      </c>
      <c r="B29" s="262">
        <f t="shared" ref="B29:G37" si="10">B3</f>
        <v>317</v>
      </c>
      <c r="C29" s="257">
        <f t="shared" si="10"/>
        <v>0.50078988941548186</v>
      </c>
      <c r="D29" s="262">
        <f t="shared" si="10"/>
        <v>223</v>
      </c>
      <c r="E29" s="257">
        <f t="shared" si="10"/>
        <v>0.25720876585928487</v>
      </c>
      <c r="F29" s="262">
        <f t="shared" si="10"/>
        <v>55</v>
      </c>
      <c r="G29" s="257">
        <f t="shared" si="10"/>
        <v>9.4339622641509441E-2</v>
      </c>
      <c r="H29" s="262">
        <f t="shared" ref="H29:I37" si="11">H3</f>
        <v>83</v>
      </c>
      <c r="I29" s="266">
        <f t="shared" si="11"/>
        <v>0.22677595628415301</v>
      </c>
      <c r="J29" s="262">
        <f t="shared" ref="J29:K37" si="12">J3</f>
        <v>100</v>
      </c>
      <c r="K29" s="266">
        <f t="shared" si="12"/>
        <v>0.26809651474530832</v>
      </c>
      <c r="L29" s="262">
        <f t="shared" ref="L29:Q37" si="13">L3</f>
        <v>274</v>
      </c>
      <c r="M29" s="266">
        <f t="shared" si="13"/>
        <v>0.62414578587699321</v>
      </c>
      <c r="N29" s="262">
        <f t="shared" si="13"/>
        <v>450</v>
      </c>
      <c r="O29" s="266">
        <f t="shared" si="13"/>
        <v>0.63113604488078545</v>
      </c>
      <c r="P29" s="262">
        <f t="shared" si="13"/>
        <v>477</v>
      </c>
      <c r="Q29" s="266">
        <f t="shared" si="13"/>
        <v>0.6727785613540197</v>
      </c>
    </row>
    <row r="30" spans="1:17" x14ac:dyDescent="0.2">
      <c r="A30" s="248" t="s">
        <v>39</v>
      </c>
      <c r="B30" s="262">
        <f t="shared" si="10"/>
        <v>172</v>
      </c>
      <c r="C30" s="257">
        <f t="shared" si="10"/>
        <v>0.27172195892575041</v>
      </c>
      <c r="D30" s="262">
        <f t="shared" si="10"/>
        <v>340</v>
      </c>
      <c r="E30" s="257">
        <f t="shared" si="10"/>
        <v>0.39215686274509803</v>
      </c>
      <c r="F30" s="262">
        <f t="shared" si="10"/>
        <v>265</v>
      </c>
      <c r="G30" s="257">
        <f t="shared" si="10"/>
        <v>0.45454545454545453</v>
      </c>
      <c r="H30" s="262">
        <f t="shared" si="11"/>
        <v>129</v>
      </c>
      <c r="I30" s="266">
        <f t="shared" si="11"/>
        <v>0.35245901639344263</v>
      </c>
      <c r="J30" s="262">
        <f t="shared" si="12"/>
        <v>138</v>
      </c>
      <c r="K30" s="266">
        <f t="shared" si="12"/>
        <v>0.36997319034852549</v>
      </c>
      <c r="L30" s="262">
        <f t="shared" si="13"/>
        <v>98</v>
      </c>
      <c r="M30" s="266">
        <f t="shared" si="13"/>
        <v>0.22323462414578588</v>
      </c>
      <c r="N30" s="262">
        <f t="shared" si="13"/>
        <v>146</v>
      </c>
      <c r="O30" s="266">
        <f t="shared" si="13"/>
        <v>0.20476858345021037</v>
      </c>
      <c r="P30" s="262">
        <f t="shared" si="13"/>
        <v>133</v>
      </c>
      <c r="Q30" s="266">
        <f t="shared" si="13"/>
        <v>0.18758815232722145</v>
      </c>
    </row>
    <row r="31" spans="1:17" x14ac:dyDescent="0.2">
      <c r="A31" s="248" t="s">
        <v>40</v>
      </c>
      <c r="B31" s="262">
        <f t="shared" si="10"/>
        <v>52</v>
      </c>
      <c r="C31" s="257">
        <f t="shared" si="10"/>
        <v>8.2148499210110582E-2</v>
      </c>
      <c r="D31" s="262">
        <f t="shared" si="10"/>
        <v>122</v>
      </c>
      <c r="E31" s="257">
        <f t="shared" si="10"/>
        <v>0.14071510957324107</v>
      </c>
      <c r="F31" s="262">
        <f t="shared" si="10"/>
        <v>114</v>
      </c>
      <c r="G31" s="257">
        <f t="shared" si="10"/>
        <v>0.19554030874785591</v>
      </c>
      <c r="H31" s="262">
        <f t="shared" si="11"/>
        <v>63</v>
      </c>
      <c r="I31" s="266">
        <f t="shared" si="11"/>
        <v>0.1721311475409836</v>
      </c>
      <c r="J31" s="262">
        <f t="shared" si="12"/>
        <v>47</v>
      </c>
      <c r="K31" s="266">
        <f t="shared" si="12"/>
        <v>0.12600536193029491</v>
      </c>
      <c r="L31" s="262">
        <f t="shared" si="13"/>
        <v>31</v>
      </c>
      <c r="M31" s="266">
        <f t="shared" si="13"/>
        <v>7.0615034168564919E-2</v>
      </c>
      <c r="N31" s="262">
        <f t="shared" si="13"/>
        <v>55</v>
      </c>
      <c r="O31" s="266">
        <f t="shared" si="13"/>
        <v>7.7138849929873771E-2</v>
      </c>
      <c r="P31" s="262">
        <f t="shared" si="13"/>
        <v>37</v>
      </c>
      <c r="Q31" s="266">
        <f t="shared" si="13"/>
        <v>5.2186177715091681E-2</v>
      </c>
    </row>
    <row r="32" spans="1:17" x14ac:dyDescent="0.2">
      <c r="A32" s="248" t="s">
        <v>41</v>
      </c>
      <c r="B32" s="262">
        <f t="shared" si="10"/>
        <v>35</v>
      </c>
      <c r="C32" s="257">
        <f t="shared" si="10"/>
        <v>5.5292259083728278E-2</v>
      </c>
      <c r="D32" s="262">
        <f t="shared" si="10"/>
        <v>72</v>
      </c>
      <c r="E32" s="257">
        <f t="shared" si="10"/>
        <v>8.3044982698961933E-2</v>
      </c>
      <c r="F32" s="262">
        <f t="shared" si="10"/>
        <v>53</v>
      </c>
      <c r="G32" s="257">
        <f t="shared" si="10"/>
        <v>9.0909090909090912E-2</v>
      </c>
      <c r="H32" s="262">
        <f t="shared" si="11"/>
        <v>30</v>
      </c>
      <c r="I32" s="266">
        <f t="shared" si="11"/>
        <v>8.1967213114754092E-2</v>
      </c>
      <c r="J32" s="262">
        <f t="shared" si="12"/>
        <v>25</v>
      </c>
      <c r="K32" s="266">
        <f t="shared" si="12"/>
        <v>6.7024128686327081E-2</v>
      </c>
      <c r="L32" s="262">
        <f t="shared" si="13"/>
        <v>6</v>
      </c>
      <c r="M32" s="266">
        <f t="shared" si="13"/>
        <v>1.366742596810934E-2</v>
      </c>
      <c r="N32" s="262">
        <f t="shared" si="13"/>
        <v>18</v>
      </c>
      <c r="O32" s="266">
        <f t="shared" si="13"/>
        <v>2.5245441795231416E-2</v>
      </c>
      <c r="P32" s="262">
        <f t="shared" si="13"/>
        <v>13</v>
      </c>
      <c r="Q32" s="266">
        <f t="shared" si="13"/>
        <v>1.8335684062059238E-2</v>
      </c>
    </row>
    <row r="33" spans="1:17" x14ac:dyDescent="0.2">
      <c r="A33" s="248" t="s">
        <v>91</v>
      </c>
      <c r="B33" s="262">
        <f t="shared" si="10"/>
        <v>34</v>
      </c>
      <c r="C33" s="257">
        <f t="shared" si="10"/>
        <v>5.3712480252764615E-2</v>
      </c>
      <c r="D33" s="262">
        <f t="shared" si="10"/>
        <v>79</v>
      </c>
      <c r="E33" s="257">
        <f t="shared" si="10"/>
        <v>9.1118800461361019E-2</v>
      </c>
      <c r="F33" s="262">
        <f t="shared" si="10"/>
        <v>55</v>
      </c>
      <c r="G33" s="257">
        <f t="shared" si="10"/>
        <v>9.4339622641509441E-2</v>
      </c>
      <c r="H33" s="262">
        <f t="shared" si="11"/>
        <v>39</v>
      </c>
      <c r="I33" s="266">
        <f t="shared" si="11"/>
        <v>0.10655737704918032</v>
      </c>
      <c r="J33" s="262">
        <f t="shared" si="12"/>
        <v>41</v>
      </c>
      <c r="K33" s="266">
        <f t="shared" si="12"/>
        <v>0.10991957104557641</v>
      </c>
      <c r="L33" s="262">
        <f t="shared" si="13"/>
        <v>19</v>
      </c>
      <c r="M33" s="266">
        <f t="shared" si="13"/>
        <v>4.328018223234624E-2</v>
      </c>
      <c r="N33" s="262">
        <f t="shared" si="13"/>
        <v>24</v>
      </c>
      <c r="O33" s="266">
        <f t="shared" si="13"/>
        <v>3.3660589060308554E-2</v>
      </c>
      <c r="P33" s="262">
        <f t="shared" si="13"/>
        <v>28</v>
      </c>
      <c r="Q33" s="266">
        <f t="shared" si="13"/>
        <v>3.9492242595204514E-2</v>
      </c>
    </row>
    <row r="34" spans="1:17" x14ac:dyDescent="0.2">
      <c r="A34" s="248" t="s">
        <v>92</v>
      </c>
      <c r="B34" s="262">
        <f t="shared" si="10"/>
        <v>20</v>
      </c>
      <c r="C34" s="257">
        <f t="shared" si="10"/>
        <v>3.15955766192733E-2</v>
      </c>
      <c r="D34" s="262">
        <f t="shared" si="10"/>
        <v>28</v>
      </c>
      <c r="E34" s="257">
        <f t="shared" si="10"/>
        <v>3.2295271049596307E-2</v>
      </c>
      <c r="F34" s="262">
        <f t="shared" si="10"/>
        <v>38</v>
      </c>
      <c r="G34" s="257">
        <f t="shared" si="10"/>
        <v>6.5180102915951971E-2</v>
      </c>
      <c r="H34" s="262">
        <f t="shared" si="11"/>
        <v>16</v>
      </c>
      <c r="I34" s="266">
        <f t="shared" si="11"/>
        <v>4.3715846994535519E-2</v>
      </c>
      <c r="J34" s="262">
        <f t="shared" si="12"/>
        <v>17</v>
      </c>
      <c r="K34" s="266">
        <f t="shared" si="12"/>
        <v>4.5576407506702415E-2</v>
      </c>
      <c r="L34" s="262">
        <f t="shared" si="13"/>
        <v>10</v>
      </c>
      <c r="M34" s="266">
        <f t="shared" si="13"/>
        <v>2.2779043280182234E-2</v>
      </c>
      <c r="N34" s="262">
        <f t="shared" si="13"/>
        <v>17</v>
      </c>
      <c r="O34" s="266">
        <f t="shared" si="13"/>
        <v>2.3842917251051893E-2</v>
      </c>
      <c r="P34" s="262">
        <f t="shared" si="13"/>
        <v>18</v>
      </c>
      <c r="Q34" s="266">
        <f t="shared" si="13"/>
        <v>2.5387870239774329E-2</v>
      </c>
    </row>
    <row r="35" spans="1:17" x14ac:dyDescent="0.2">
      <c r="A35" s="248" t="s">
        <v>93</v>
      </c>
      <c r="B35" s="262">
        <f t="shared" si="10"/>
        <v>3</v>
      </c>
      <c r="C35" s="257">
        <f t="shared" si="10"/>
        <v>4.7393364928909956E-3</v>
      </c>
      <c r="D35" s="262">
        <f t="shared" si="10"/>
        <v>3</v>
      </c>
      <c r="E35" s="257">
        <f t="shared" si="10"/>
        <v>3.4602076124567475E-3</v>
      </c>
      <c r="F35" s="262">
        <f t="shared" si="10"/>
        <v>3</v>
      </c>
      <c r="G35" s="257">
        <f t="shared" si="10"/>
        <v>5.1457975986277877E-3</v>
      </c>
      <c r="H35" s="262">
        <f t="shared" si="11"/>
        <v>6</v>
      </c>
      <c r="I35" s="266">
        <f t="shared" si="11"/>
        <v>1.6393442622950821E-2</v>
      </c>
      <c r="J35" s="262">
        <f t="shared" si="12"/>
        <v>5</v>
      </c>
      <c r="K35" s="266">
        <f t="shared" si="12"/>
        <v>1.3404825737265416E-2</v>
      </c>
      <c r="L35" s="262">
        <f t="shared" si="13"/>
        <v>1</v>
      </c>
      <c r="M35" s="266">
        <f t="shared" si="13"/>
        <v>2.2779043280182231E-3</v>
      </c>
      <c r="N35" s="262">
        <f t="shared" si="13"/>
        <v>3</v>
      </c>
      <c r="O35" s="266">
        <f t="shared" si="13"/>
        <v>4.2075736325385693E-3</v>
      </c>
      <c r="P35" s="262">
        <f t="shared" si="13"/>
        <v>3</v>
      </c>
      <c r="Q35" s="266">
        <f t="shared" si="13"/>
        <v>4.2313117066290554E-3</v>
      </c>
    </row>
    <row r="36" spans="1:17" x14ac:dyDescent="0.2">
      <c r="A36" s="258" t="s">
        <v>94</v>
      </c>
      <c r="B36" s="263">
        <f t="shared" si="10"/>
        <v>57</v>
      </c>
      <c r="C36" s="259">
        <f t="shared" si="10"/>
        <v>9.004739336492891E-2</v>
      </c>
      <c r="D36" s="263">
        <f t="shared" si="10"/>
        <v>110</v>
      </c>
      <c r="E36" s="259">
        <f t="shared" si="10"/>
        <v>0.12687427912341406</v>
      </c>
      <c r="F36" s="263">
        <f t="shared" si="10"/>
        <v>96</v>
      </c>
      <c r="G36" s="259">
        <f t="shared" si="10"/>
        <v>0.16466552315608921</v>
      </c>
      <c r="H36" s="263">
        <f t="shared" si="11"/>
        <v>61</v>
      </c>
      <c r="I36" s="267">
        <f t="shared" si="11"/>
        <v>0.16666666666666666</v>
      </c>
      <c r="J36" s="263">
        <f t="shared" si="12"/>
        <v>63</v>
      </c>
      <c r="K36" s="267">
        <f t="shared" si="12"/>
        <v>0.16890080428954424</v>
      </c>
      <c r="L36" s="263">
        <f t="shared" si="13"/>
        <v>30</v>
      </c>
      <c r="M36" s="267">
        <f t="shared" si="13"/>
        <v>6.8337129840546698E-2</v>
      </c>
      <c r="N36" s="263">
        <f t="shared" si="13"/>
        <v>44</v>
      </c>
      <c r="O36" s="267">
        <f t="shared" si="13"/>
        <v>6.1711079943899017E-2</v>
      </c>
      <c r="P36" s="263">
        <f t="shared" si="13"/>
        <v>49</v>
      </c>
      <c r="Q36" s="267">
        <f t="shared" si="13"/>
        <v>6.9111424541607902E-2</v>
      </c>
    </row>
    <row r="37" spans="1:17" ht="13.5" thickBot="1" x14ac:dyDescent="0.25">
      <c r="A37" s="253" t="s">
        <v>42</v>
      </c>
      <c r="B37" s="264">
        <f t="shared" si="10"/>
        <v>633</v>
      </c>
      <c r="C37" s="254">
        <f t="shared" si="10"/>
        <v>1</v>
      </c>
      <c r="D37" s="264">
        <f t="shared" si="10"/>
        <v>867</v>
      </c>
      <c r="E37" s="254">
        <f t="shared" si="10"/>
        <v>1</v>
      </c>
      <c r="F37" s="264">
        <f t="shared" si="10"/>
        <v>583</v>
      </c>
      <c r="G37" s="254">
        <f t="shared" si="10"/>
        <v>1</v>
      </c>
      <c r="H37" s="264">
        <f t="shared" si="11"/>
        <v>366</v>
      </c>
      <c r="I37" s="261">
        <f t="shared" si="11"/>
        <v>1</v>
      </c>
      <c r="J37" s="264">
        <f t="shared" si="12"/>
        <v>373</v>
      </c>
      <c r="K37" s="261">
        <f t="shared" si="12"/>
        <v>1</v>
      </c>
      <c r="L37" s="264">
        <f t="shared" si="13"/>
        <v>439</v>
      </c>
      <c r="M37" s="261">
        <f t="shared" si="13"/>
        <v>1</v>
      </c>
      <c r="N37" s="264">
        <f t="shared" si="13"/>
        <v>713</v>
      </c>
      <c r="O37" s="261">
        <f t="shared" si="13"/>
        <v>1.0000000000000002</v>
      </c>
      <c r="P37" s="264">
        <f t="shared" si="13"/>
        <v>709</v>
      </c>
      <c r="Q37" s="261">
        <f t="shared" si="13"/>
        <v>1</v>
      </c>
    </row>
    <row r="39" spans="1:17" ht="13.5" thickBot="1" x14ac:dyDescent="0.25"/>
    <row r="40" spans="1:17" x14ac:dyDescent="0.2">
      <c r="A40" s="256" t="s">
        <v>54</v>
      </c>
      <c r="B40" s="1196">
        <v>2004</v>
      </c>
      <c r="C40" s="1197"/>
      <c r="D40" s="1196">
        <v>2005</v>
      </c>
      <c r="E40" s="1197"/>
      <c r="F40" s="1196">
        <v>2006</v>
      </c>
      <c r="G40" s="1197"/>
      <c r="H40" s="1196">
        <v>2007</v>
      </c>
      <c r="I40" s="1197"/>
      <c r="J40" s="1196">
        <v>2008</v>
      </c>
      <c r="K40" s="1197"/>
      <c r="L40" s="1196">
        <v>2009</v>
      </c>
      <c r="M40" s="1197"/>
      <c r="N40" s="1196">
        <v>2010</v>
      </c>
      <c r="O40" s="1197"/>
      <c r="P40" s="1196">
        <v>2011</v>
      </c>
      <c r="Q40" s="1197"/>
    </row>
    <row r="41" spans="1:17" x14ac:dyDescent="0.2">
      <c r="A41" s="248" t="s">
        <v>36</v>
      </c>
      <c r="B41" s="249" t="s">
        <v>45</v>
      </c>
      <c r="C41" s="6" t="s">
        <v>46</v>
      </c>
      <c r="D41" s="249" t="s">
        <v>45</v>
      </c>
      <c r="E41" s="6" t="s">
        <v>46</v>
      </c>
      <c r="F41" s="249" t="s">
        <v>45</v>
      </c>
      <c r="G41" s="6" t="s">
        <v>46</v>
      </c>
      <c r="H41" s="249" t="s">
        <v>45</v>
      </c>
      <c r="I41" s="6" t="s">
        <v>46</v>
      </c>
      <c r="J41" s="249" t="s">
        <v>45</v>
      </c>
      <c r="K41" s="6" t="s">
        <v>46</v>
      </c>
      <c r="L41" s="249" t="s">
        <v>45</v>
      </c>
      <c r="M41" s="6" t="s">
        <v>46</v>
      </c>
      <c r="N41" s="249" t="s">
        <v>45</v>
      </c>
      <c r="O41" s="6" t="s">
        <v>46</v>
      </c>
      <c r="P41" s="249" t="s">
        <v>45</v>
      </c>
      <c r="Q41" s="6" t="s">
        <v>46</v>
      </c>
    </row>
    <row r="42" spans="1:17" x14ac:dyDescent="0.2">
      <c r="A42" s="248" t="s">
        <v>38</v>
      </c>
      <c r="B42" s="262">
        <f t="shared" ref="B42:B49" si="14">B29*2</f>
        <v>634</v>
      </c>
      <c r="C42" s="250">
        <f>B42/B50</f>
        <v>0.50078988941548186</v>
      </c>
      <c r="D42" s="262">
        <f t="shared" ref="D42:D49" si="15">D29*2</f>
        <v>446</v>
      </c>
      <c r="E42" s="250">
        <f>D42/D50</f>
        <v>0.25720876585928487</v>
      </c>
      <c r="F42" s="262">
        <f t="shared" ref="F42:H49" si="16">F29*2</f>
        <v>110</v>
      </c>
      <c r="G42" s="250">
        <f>F42/F50</f>
        <v>9.4339622641509441E-2</v>
      </c>
      <c r="H42" s="262">
        <f t="shared" si="16"/>
        <v>166</v>
      </c>
      <c r="I42" s="250">
        <f>H42/H50</f>
        <v>0.22677595628415301</v>
      </c>
      <c r="J42" s="262">
        <f t="shared" ref="J42:L49" si="17">J29*2</f>
        <v>200</v>
      </c>
      <c r="K42" s="250">
        <f>J42/J50</f>
        <v>0.26809651474530832</v>
      </c>
      <c r="L42" s="262">
        <f t="shared" si="17"/>
        <v>548</v>
      </c>
      <c r="M42" s="250">
        <f>L42/L50</f>
        <v>0.62414578587699321</v>
      </c>
      <c r="N42" s="262">
        <f t="shared" ref="N42:N49" si="18">N29*2</f>
        <v>900</v>
      </c>
      <c r="O42" s="250">
        <f>N42/N50</f>
        <v>0.63113604488078545</v>
      </c>
      <c r="P42" s="262">
        <f t="shared" ref="P42:P49" si="19">P29*2</f>
        <v>954</v>
      </c>
      <c r="Q42" s="250">
        <f>P42/P50</f>
        <v>0.6727785613540197</v>
      </c>
    </row>
    <row r="43" spans="1:17" x14ac:dyDescent="0.2">
      <c r="A43" s="248" t="s">
        <v>39</v>
      </c>
      <c r="B43" s="262">
        <f t="shared" si="14"/>
        <v>344</v>
      </c>
      <c r="C43" s="250">
        <f>B43/B50</f>
        <v>0.27172195892575041</v>
      </c>
      <c r="D43" s="262">
        <f t="shared" si="15"/>
        <v>680</v>
      </c>
      <c r="E43" s="250">
        <f>D43/D50</f>
        <v>0.39215686274509803</v>
      </c>
      <c r="F43" s="262">
        <f t="shared" si="16"/>
        <v>530</v>
      </c>
      <c r="G43" s="250">
        <f>F43/F50</f>
        <v>0.45454545454545453</v>
      </c>
      <c r="H43" s="262">
        <f t="shared" si="16"/>
        <v>258</v>
      </c>
      <c r="I43" s="250">
        <f>H43/H50</f>
        <v>0.35245901639344263</v>
      </c>
      <c r="J43" s="262">
        <f t="shared" si="17"/>
        <v>276</v>
      </c>
      <c r="K43" s="250">
        <f>J43/J50</f>
        <v>0.36997319034852549</v>
      </c>
      <c r="L43" s="262">
        <f t="shared" si="17"/>
        <v>196</v>
      </c>
      <c r="M43" s="250">
        <f>L43/L50</f>
        <v>0.22323462414578588</v>
      </c>
      <c r="N43" s="262">
        <f t="shared" si="18"/>
        <v>292</v>
      </c>
      <c r="O43" s="250">
        <f>N43/N50</f>
        <v>0.20476858345021037</v>
      </c>
      <c r="P43" s="262">
        <f t="shared" si="19"/>
        <v>266</v>
      </c>
      <c r="Q43" s="250">
        <f>P43/P50</f>
        <v>0.18758815232722145</v>
      </c>
    </row>
    <row r="44" spans="1:17" x14ac:dyDescent="0.2">
      <c r="A44" s="248" t="s">
        <v>40</v>
      </c>
      <c r="B44" s="262">
        <f t="shared" si="14"/>
        <v>104</v>
      </c>
      <c r="C44" s="250">
        <f>B44/B50</f>
        <v>8.2148499210110582E-2</v>
      </c>
      <c r="D44" s="262">
        <f t="shared" si="15"/>
        <v>244</v>
      </c>
      <c r="E44" s="250">
        <f>D44/D50</f>
        <v>0.14071510957324107</v>
      </c>
      <c r="F44" s="262">
        <f t="shared" si="16"/>
        <v>228</v>
      </c>
      <c r="G44" s="250">
        <f>F44/F50</f>
        <v>0.19554030874785591</v>
      </c>
      <c r="H44" s="262">
        <f t="shared" si="16"/>
        <v>126</v>
      </c>
      <c r="I44" s="250">
        <f>H44/H50</f>
        <v>0.1721311475409836</v>
      </c>
      <c r="J44" s="262">
        <f t="shared" si="17"/>
        <v>94</v>
      </c>
      <c r="K44" s="250">
        <f>J44/J50</f>
        <v>0.12600536193029491</v>
      </c>
      <c r="L44" s="262">
        <f t="shared" si="17"/>
        <v>62</v>
      </c>
      <c r="M44" s="250">
        <f>L44/L50</f>
        <v>7.0615034168564919E-2</v>
      </c>
      <c r="N44" s="262">
        <f t="shared" si="18"/>
        <v>110</v>
      </c>
      <c r="O44" s="250">
        <f>N44/N50</f>
        <v>7.7138849929873771E-2</v>
      </c>
      <c r="P44" s="262">
        <f t="shared" si="19"/>
        <v>74</v>
      </c>
      <c r="Q44" s="250">
        <f>P44/P50</f>
        <v>5.2186177715091681E-2</v>
      </c>
    </row>
    <row r="45" spans="1:17" x14ac:dyDescent="0.2">
      <c r="A45" s="248" t="s">
        <v>41</v>
      </c>
      <c r="B45" s="262">
        <f t="shared" si="14"/>
        <v>70</v>
      </c>
      <c r="C45" s="250">
        <f>B45/B50</f>
        <v>5.5292259083728278E-2</v>
      </c>
      <c r="D45" s="262">
        <f t="shared" si="15"/>
        <v>144</v>
      </c>
      <c r="E45" s="250">
        <f>D45/D50</f>
        <v>8.3044982698961933E-2</v>
      </c>
      <c r="F45" s="262">
        <f t="shared" si="16"/>
        <v>106</v>
      </c>
      <c r="G45" s="250">
        <f>F45/F50</f>
        <v>9.0909090909090912E-2</v>
      </c>
      <c r="H45" s="262">
        <f t="shared" si="16"/>
        <v>60</v>
      </c>
      <c r="I45" s="250">
        <f>H45/H50</f>
        <v>8.1967213114754092E-2</v>
      </c>
      <c r="J45" s="262">
        <f t="shared" si="17"/>
        <v>50</v>
      </c>
      <c r="K45" s="250">
        <f>J45/J50</f>
        <v>6.7024128686327081E-2</v>
      </c>
      <c r="L45" s="262">
        <f t="shared" si="17"/>
        <v>12</v>
      </c>
      <c r="M45" s="250">
        <f>L45/L50</f>
        <v>1.366742596810934E-2</v>
      </c>
      <c r="N45" s="262">
        <f t="shared" si="18"/>
        <v>36</v>
      </c>
      <c r="O45" s="250">
        <f>N45/N50</f>
        <v>2.5245441795231416E-2</v>
      </c>
      <c r="P45" s="262">
        <f t="shared" si="19"/>
        <v>26</v>
      </c>
      <c r="Q45" s="250">
        <f>P45/P50</f>
        <v>1.8335684062059238E-2</v>
      </c>
    </row>
    <row r="46" spans="1:17" x14ac:dyDescent="0.2">
      <c r="A46" s="248" t="s">
        <v>91</v>
      </c>
      <c r="B46" s="262">
        <f t="shared" si="14"/>
        <v>68</v>
      </c>
      <c r="C46" s="250">
        <f>B46/B50</f>
        <v>5.3712480252764615E-2</v>
      </c>
      <c r="D46" s="262">
        <f t="shared" si="15"/>
        <v>158</v>
      </c>
      <c r="E46" s="250">
        <f>D46/D50</f>
        <v>9.1118800461361019E-2</v>
      </c>
      <c r="F46" s="262">
        <f t="shared" si="16"/>
        <v>110</v>
      </c>
      <c r="G46" s="250">
        <f>F46/F50</f>
        <v>9.4339622641509441E-2</v>
      </c>
      <c r="H46" s="262">
        <f t="shared" si="16"/>
        <v>78</v>
      </c>
      <c r="I46" s="250">
        <f>H46/H50</f>
        <v>0.10655737704918032</v>
      </c>
      <c r="J46" s="262">
        <f t="shared" si="17"/>
        <v>82</v>
      </c>
      <c r="K46" s="250">
        <f>J46/J50</f>
        <v>0.10991957104557641</v>
      </c>
      <c r="L46" s="262">
        <f t="shared" si="17"/>
        <v>38</v>
      </c>
      <c r="M46" s="250">
        <f>L46/L50</f>
        <v>4.328018223234624E-2</v>
      </c>
      <c r="N46" s="262">
        <f t="shared" si="18"/>
        <v>48</v>
      </c>
      <c r="O46" s="250">
        <f>N46/N50</f>
        <v>3.3660589060308554E-2</v>
      </c>
      <c r="P46" s="262">
        <f t="shared" si="19"/>
        <v>56</v>
      </c>
      <c r="Q46" s="250">
        <f>P46/P50</f>
        <v>3.9492242595204514E-2</v>
      </c>
    </row>
    <row r="47" spans="1:17" x14ac:dyDescent="0.2">
      <c r="A47" s="248" t="s">
        <v>92</v>
      </c>
      <c r="B47" s="262">
        <f t="shared" si="14"/>
        <v>40</v>
      </c>
      <c r="C47" s="250">
        <f>B47/B50</f>
        <v>3.15955766192733E-2</v>
      </c>
      <c r="D47" s="262">
        <f t="shared" si="15"/>
        <v>56</v>
      </c>
      <c r="E47" s="250">
        <f>D47/D50</f>
        <v>3.2295271049596307E-2</v>
      </c>
      <c r="F47" s="262">
        <f t="shared" si="16"/>
        <v>76</v>
      </c>
      <c r="G47" s="250">
        <f>F47/F50</f>
        <v>6.5180102915951971E-2</v>
      </c>
      <c r="H47" s="262">
        <f t="shared" si="16"/>
        <v>32</v>
      </c>
      <c r="I47" s="250">
        <f>H47/H50</f>
        <v>4.3715846994535519E-2</v>
      </c>
      <c r="J47" s="262">
        <f t="shared" si="17"/>
        <v>34</v>
      </c>
      <c r="K47" s="250">
        <f>J47/J50</f>
        <v>4.5576407506702415E-2</v>
      </c>
      <c r="L47" s="262">
        <f t="shared" si="17"/>
        <v>20</v>
      </c>
      <c r="M47" s="250">
        <f>L47/L50</f>
        <v>2.2779043280182234E-2</v>
      </c>
      <c r="N47" s="262">
        <f t="shared" si="18"/>
        <v>34</v>
      </c>
      <c r="O47" s="250">
        <f>N47/N50</f>
        <v>2.3842917251051893E-2</v>
      </c>
      <c r="P47" s="262">
        <f t="shared" si="19"/>
        <v>36</v>
      </c>
      <c r="Q47" s="250">
        <f>P47/P50</f>
        <v>2.5387870239774329E-2</v>
      </c>
    </row>
    <row r="48" spans="1:17" x14ac:dyDescent="0.2">
      <c r="A48" s="248" t="s">
        <v>93</v>
      </c>
      <c r="B48" s="262">
        <f t="shared" si="14"/>
        <v>6</v>
      </c>
      <c r="C48" s="250">
        <f>B48/B50</f>
        <v>4.7393364928909956E-3</v>
      </c>
      <c r="D48" s="262">
        <f t="shared" si="15"/>
        <v>6</v>
      </c>
      <c r="E48" s="250">
        <f>D48/D50</f>
        <v>3.4602076124567475E-3</v>
      </c>
      <c r="F48" s="262">
        <f t="shared" si="16"/>
        <v>6</v>
      </c>
      <c r="G48" s="250">
        <f>F48/F50</f>
        <v>5.1457975986277877E-3</v>
      </c>
      <c r="H48" s="262">
        <f t="shared" si="16"/>
        <v>12</v>
      </c>
      <c r="I48" s="250">
        <f>H48/H50</f>
        <v>1.6393442622950821E-2</v>
      </c>
      <c r="J48" s="262">
        <f t="shared" si="17"/>
        <v>10</v>
      </c>
      <c r="K48" s="250">
        <f>J48/J50</f>
        <v>1.3404825737265416E-2</v>
      </c>
      <c r="L48" s="262">
        <f t="shared" si="17"/>
        <v>2</v>
      </c>
      <c r="M48" s="250">
        <f>L48/L50</f>
        <v>2.2779043280182231E-3</v>
      </c>
      <c r="N48" s="262">
        <f t="shared" si="18"/>
        <v>6</v>
      </c>
      <c r="O48" s="250">
        <f>N48/N50</f>
        <v>4.2075736325385693E-3</v>
      </c>
      <c r="P48" s="262">
        <f t="shared" si="19"/>
        <v>6</v>
      </c>
      <c r="Q48" s="250">
        <f>P48/P50</f>
        <v>4.2313117066290554E-3</v>
      </c>
    </row>
    <row r="49" spans="1:17" x14ac:dyDescent="0.2">
      <c r="A49" s="258" t="s">
        <v>94</v>
      </c>
      <c r="B49" s="263">
        <f t="shared" si="14"/>
        <v>114</v>
      </c>
      <c r="C49" s="260">
        <f>B49/B50</f>
        <v>9.004739336492891E-2</v>
      </c>
      <c r="D49" s="263">
        <f t="shared" si="15"/>
        <v>220</v>
      </c>
      <c r="E49" s="260">
        <f>D49/D50</f>
        <v>0.12687427912341406</v>
      </c>
      <c r="F49" s="263">
        <f t="shared" si="16"/>
        <v>192</v>
      </c>
      <c r="G49" s="260">
        <f>F49/F50</f>
        <v>0.16466552315608921</v>
      </c>
      <c r="H49" s="263">
        <f t="shared" si="16"/>
        <v>122</v>
      </c>
      <c r="I49" s="260">
        <f>H49/H50</f>
        <v>0.16666666666666666</v>
      </c>
      <c r="J49" s="263">
        <f t="shared" si="17"/>
        <v>126</v>
      </c>
      <c r="K49" s="260">
        <f>J49/J50</f>
        <v>0.16890080428954424</v>
      </c>
      <c r="L49" s="263">
        <f t="shared" si="17"/>
        <v>60</v>
      </c>
      <c r="M49" s="260">
        <f>L49/L50</f>
        <v>6.8337129840546698E-2</v>
      </c>
      <c r="N49" s="263">
        <f t="shared" si="18"/>
        <v>88</v>
      </c>
      <c r="O49" s="260">
        <f>N49/N50</f>
        <v>6.1711079943899017E-2</v>
      </c>
      <c r="P49" s="263">
        <f t="shared" si="19"/>
        <v>98</v>
      </c>
      <c r="Q49" s="260">
        <f>P49/P50</f>
        <v>6.9111424541607902E-2</v>
      </c>
    </row>
    <row r="50" spans="1:17" ht="13.5" thickBot="1" x14ac:dyDescent="0.25">
      <c r="A50" s="253" t="s">
        <v>84</v>
      </c>
      <c r="B50" s="264">
        <f t="shared" ref="B50:G50" si="20">SUM(B42:B48)</f>
        <v>1266</v>
      </c>
      <c r="C50" s="254">
        <f t="shared" si="20"/>
        <v>1</v>
      </c>
      <c r="D50" s="264">
        <f t="shared" si="20"/>
        <v>1734</v>
      </c>
      <c r="E50" s="254">
        <f t="shared" si="20"/>
        <v>1</v>
      </c>
      <c r="F50" s="264">
        <f t="shared" si="20"/>
        <v>1166</v>
      </c>
      <c r="G50" s="254">
        <f t="shared" si="20"/>
        <v>1</v>
      </c>
      <c r="H50" s="264">
        <f t="shared" ref="H50:M50" si="21">SUM(H42:H48)</f>
        <v>732</v>
      </c>
      <c r="I50" s="254">
        <f t="shared" si="21"/>
        <v>1</v>
      </c>
      <c r="J50" s="264">
        <f t="shared" si="21"/>
        <v>746</v>
      </c>
      <c r="K50" s="254">
        <f t="shared" si="21"/>
        <v>1</v>
      </c>
      <c r="L50" s="264">
        <f t="shared" si="21"/>
        <v>878</v>
      </c>
      <c r="M50" s="254">
        <f t="shared" si="21"/>
        <v>1</v>
      </c>
      <c r="N50" s="264">
        <f>SUM(N42:N48)</f>
        <v>1426</v>
      </c>
      <c r="O50" s="254">
        <f>SUM(O42:O48)</f>
        <v>1.0000000000000002</v>
      </c>
      <c r="P50" s="264">
        <f>SUM(P42:P48)</f>
        <v>1418</v>
      </c>
      <c r="Q50" s="254">
        <f>SUM(Q42:Q48)</f>
        <v>1</v>
      </c>
    </row>
    <row r="52" spans="1:17" ht="13.5" thickBot="1" x14ac:dyDescent="0.25"/>
    <row r="53" spans="1:17" x14ac:dyDescent="0.2">
      <c r="A53" s="247" t="s">
        <v>49</v>
      </c>
      <c r="B53" s="1198">
        <v>2004</v>
      </c>
      <c r="C53" s="1199"/>
      <c r="D53" s="1198">
        <v>2005</v>
      </c>
      <c r="E53" s="1199"/>
      <c r="F53" s="1198">
        <v>2006</v>
      </c>
      <c r="G53" s="1199"/>
      <c r="H53" s="1198">
        <v>2007</v>
      </c>
      <c r="I53" s="1199"/>
      <c r="J53" s="1198">
        <v>2008</v>
      </c>
      <c r="K53" s="1199"/>
      <c r="L53" s="1198">
        <v>2009</v>
      </c>
      <c r="M53" s="1199"/>
      <c r="N53" s="1198">
        <v>2010</v>
      </c>
      <c r="O53" s="1199"/>
      <c r="P53" s="1198">
        <v>2011</v>
      </c>
      <c r="Q53" s="1199"/>
    </row>
    <row r="54" spans="1:17" x14ac:dyDescent="0.2">
      <c r="A54" s="248" t="s">
        <v>36</v>
      </c>
      <c r="B54" s="249" t="s">
        <v>29</v>
      </c>
      <c r="C54" s="6" t="s">
        <v>37</v>
      </c>
      <c r="D54" s="249" t="s">
        <v>29</v>
      </c>
      <c r="E54" s="6" t="s">
        <v>37</v>
      </c>
      <c r="F54" s="249" t="s">
        <v>29</v>
      </c>
      <c r="G54" s="6" t="s">
        <v>37</v>
      </c>
      <c r="H54" s="249" t="s">
        <v>29</v>
      </c>
      <c r="I54" s="6" t="s">
        <v>37</v>
      </c>
      <c r="J54" s="249" t="s">
        <v>29</v>
      </c>
      <c r="K54" s="6" t="s">
        <v>37</v>
      </c>
      <c r="L54" s="249" t="s">
        <v>29</v>
      </c>
      <c r="M54" s="6" t="s">
        <v>37</v>
      </c>
      <c r="N54" s="249" t="s">
        <v>29</v>
      </c>
      <c r="O54" s="6" t="s">
        <v>37</v>
      </c>
      <c r="P54" s="249" t="s">
        <v>29</v>
      </c>
      <c r="Q54" s="6" t="s">
        <v>37</v>
      </c>
    </row>
    <row r="55" spans="1:17" x14ac:dyDescent="0.2">
      <c r="A55" s="248" t="s">
        <v>38</v>
      </c>
      <c r="B55" s="262">
        <f>'Closed Transactions'!B52</f>
        <v>356</v>
      </c>
      <c r="C55" s="250">
        <f>B55/B63</f>
        <v>0.50712250712250717</v>
      </c>
      <c r="D55" s="262">
        <f>'Closed Transactions'!B64</f>
        <v>185</v>
      </c>
      <c r="E55" s="250">
        <f>D55/D63</f>
        <v>0.20441988950276244</v>
      </c>
      <c r="F55" s="262">
        <f>'Closed Transactions'!B76</f>
        <v>35</v>
      </c>
      <c r="G55" s="250">
        <f>F55/F63</f>
        <v>7.7951002227171495E-2</v>
      </c>
      <c r="H55" s="262">
        <f>'Closed Transactions'!B88</f>
        <v>71</v>
      </c>
      <c r="I55" s="250">
        <f>H55/H63</f>
        <v>0.1834625322997416</v>
      </c>
      <c r="J55" s="262">
        <f>'Closed Transactions'!B100</f>
        <v>126</v>
      </c>
      <c r="K55" s="250">
        <f>J55/J63</f>
        <v>0.30288461538461536</v>
      </c>
      <c r="L55" s="262">
        <f>'Closed Transactions'!B112</f>
        <v>348</v>
      </c>
      <c r="M55" s="250">
        <f>L55/L63</f>
        <v>0.63387978142076506</v>
      </c>
      <c r="N55" s="262">
        <f>'Closed Transactions'!B124</f>
        <v>491</v>
      </c>
      <c r="O55" s="250">
        <f>N55/N63</f>
        <v>0.6503311258278146</v>
      </c>
      <c r="P55" s="262">
        <f>'Closed Transactions'!B136</f>
        <v>526</v>
      </c>
      <c r="Q55" s="250">
        <f>P55/P63</f>
        <v>0.62322274881516593</v>
      </c>
    </row>
    <row r="56" spans="1:17" x14ac:dyDescent="0.2">
      <c r="A56" s="248" t="s">
        <v>39</v>
      </c>
      <c r="B56" s="262">
        <f>'Closed Transactions'!C52</f>
        <v>199</v>
      </c>
      <c r="C56" s="250">
        <f>B56/B63</f>
        <v>0.28347578347578345</v>
      </c>
      <c r="D56" s="262">
        <f>'Closed Transactions'!C64</f>
        <v>410</v>
      </c>
      <c r="E56" s="250">
        <f>D56/D63</f>
        <v>0.45303867403314918</v>
      </c>
      <c r="F56" s="262">
        <f>'Closed Transactions'!C76</f>
        <v>243</v>
      </c>
      <c r="G56" s="250">
        <f>F56/F63</f>
        <v>0.54120267260579069</v>
      </c>
      <c r="H56" s="262">
        <f>'Closed Transactions'!C88</f>
        <v>169</v>
      </c>
      <c r="I56" s="250">
        <f>H56/H63</f>
        <v>0.43669250645994834</v>
      </c>
      <c r="J56" s="262">
        <f>'Closed Transactions'!C100</f>
        <v>155</v>
      </c>
      <c r="K56" s="250">
        <f>J56/J63</f>
        <v>0.37259615384615385</v>
      </c>
      <c r="L56" s="262">
        <f>'Closed Transactions'!C112</f>
        <v>119</v>
      </c>
      <c r="M56" s="250">
        <f>L56/L63</f>
        <v>0.21675774134790529</v>
      </c>
      <c r="N56" s="262">
        <f>'Closed Transactions'!C124</f>
        <v>170</v>
      </c>
      <c r="O56" s="250">
        <f>N56/N63</f>
        <v>0.2251655629139073</v>
      </c>
      <c r="P56" s="262">
        <f>'Closed Transactions'!C136</f>
        <v>188</v>
      </c>
      <c r="Q56" s="250">
        <f>P56/P63</f>
        <v>0.22274881516587677</v>
      </c>
    </row>
    <row r="57" spans="1:17" x14ac:dyDescent="0.2">
      <c r="A57" s="248" t="s">
        <v>40</v>
      </c>
      <c r="B57" s="262">
        <f>'Closed Transactions'!D52</f>
        <v>62</v>
      </c>
      <c r="C57" s="250">
        <f>B57/B63</f>
        <v>8.8319088319088315E-2</v>
      </c>
      <c r="D57" s="262">
        <f>'Closed Transactions'!D64</f>
        <v>126</v>
      </c>
      <c r="E57" s="250">
        <f>D57/D63</f>
        <v>0.13922651933701657</v>
      </c>
      <c r="F57" s="262">
        <f>'Closed Transactions'!D76</f>
        <v>65</v>
      </c>
      <c r="G57" s="250">
        <f>F57/F63</f>
        <v>0.1447661469933185</v>
      </c>
      <c r="H57" s="262">
        <f>'Closed Transactions'!D88</f>
        <v>45</v>
      </c>
      <c r="I57" s="250">
        <f>H57/H63</f>
        <v>0.11627906976744186</v>
      </c>
      <c r="J57" s="262">
        <f>'Closed Transactions'!D100</f>
        <v>56</v>
      </c>
      <c r="K57" s="250">
        <f>J57/J63</f>
        <v>0.13461538461538461</v>
      </c>
      <c r="L57" s="262">
        <f>'Closed Transactions'!D112</f>
        <v>32</v>
      </c>
      <c r="M57" s="250">
        <f>L57/L63</f>
        <v>5.8287795992714025E-2</v>
      </c>
      <c r="N57" s="262">
        <f>'Closed Transactions'!D124</f>
        <v>45</v>
      </c>
      <c r="O57" s="250">
        <f>N57/N63</f>
        <v>5.9602649006622516E-2</v>
      </c>
      <c r="P57" s="262">
        <f>'Closed Transactions'!D136</f>
        <v>55</v>
      </c>
      <c r="Q57" s="250">
        <f>P57/P63</f>
        <v>6.5165876777251192E-2</v>
      </c>
    </row>
    <row r="58" spans="1:17" x14ac:dyDescent="0.2">
      <c r="A58" s="248" t="s">
        <v>41</v>
      </c>
      <c r="B58" s="262">
        <f>'Closed Transactions'!E52</f>
        <v>32</v>
      </c>
      <c r="C58" s="250">
        <f>B58/B63</f>
        <v>4.5584045584045586E-2</v>
      </c>
      <c r="D58" s="262">
        <f>'Closed Transactions'!E64</f>
        <v>61</v>
      </c>
      <c r="E58" s="250">
        <f>D58/D63</f>
        <v>6.7403314917127075E-2</v>
      </c>
      <c r="F58" s="262">
        <f>'Closed Transactions'!E76</f>
        <v>48</v>
      </c>
      <c r="G58" s="250">
        <f>F58/F63</f>
        <v>0.10690423162583519</v>
      </c>
      <c r="H58" s="262">
        <f>'Closed Transactions'!E88</f>
        <v>24</v>
      </c>
      <c r="I58" s="250">
        <f>H58/H63</f>
        <v>6.2015503875968991E-2</v>
      </c>
      <c r="J58" s="262">
        <f>'Closed Transactions'!E100</f>
        <v>14</v>
      </c>
      <c r="K58" s="250">
        <f>J58/J63</f>
        <v>3.3653846153846152E-2</v>
      </c>
      <c r="L58" s="262">
        <f>'Closed Transactions'!E112</f>
        <v>20</v>
      </c>
      <c r="M58" s="250">
        <f>L58/L63</f>
        <v>3.6429872495446269E-2</v>
      </c>
      <c r="N58" s="262">
        <f>'Closed Transactions'!E124</f>
        <v>21</v>
      </c>
      <c r="O58" s="250">
        <f>N58/N63</f>
        <v>2.781456953642384E-2</v>
      </c>
      <c r="P58" s="262">
        <f>'Closed Transactions'!E136</f>
        <v>33</v>
      </c>
      <c r="Q58" s="250">
        <f>P58/P63</f>
        <v>3.9099526066350712E-2</v>
      </c>
    </row>
    <row r="59" spans="1:17" x14ac:dyDescent="0.2">
      <c r="A59" s="248" t="s">
        <v>91</v>
      </c>
      <c r="B59" s="262">
        <f>'Closed Transactions'!F52</f>
        <v>37</v>
      </c>
      <c r="C59" s="250">
        <f>B59/B63</f>
        <v>5.2706552706552709E-2</v>
      </c>
      <c r="D59" s="262">
        <f>'Closed Transactions'!F64</f>
        <v>71</v>
      </c>
      <c r="E59" s="250">
        <f>D59/D63</f>
        <v>7.8453038674033151E-2</v>
      </c>
      <c r="F59" s="262">
        <f>'Closed Transactions'!F76</f>
        <v>35</v>
      </c>
      <c r="G59" s="250">
        <f>F59/F63</f>
        <v>7.7951002227171495E-2</v>
      </c>
      <c r="H59" s="262">
        <f>'Closed Transactions'!F88</f>
        <v>49</v>
      </c>
      <c r="I59" s="250">
        <f>H59/H63</f>
        <v>0.12661498708010335</v>
      </c>
      <c r="J59" s="262">
        <f>'Closed Transactions'!F100</f>
        <v>39</v>
      </c>
      <c r="K59" s="250">
        <f>J59/J63</f>
        <v>9.375E-2</v>
      </c>
      <c r="L59" s="262">
        <f>'Closed Transactions'!F112</f>
        <v>17</v>
      </c>
      <c r="M59" s="250">
        <f>L59/L63</f>
        <v>3.0965391621129327E-2</v>
      </c>
      <c r="N59" s="262">
        <f>'Closed Transactions'!F124</f>
        <v>26</v>
      </c>
      <c r="O59" s="250">
        <f>N59/N63</f>
        <v>3.443708609271523E-2</v>
      </c>
      <c r="P59" s="262">
        <f>'Closed Transactions'!F136</f>
        <v>29</v>
      </c>
      <c r="Q59" s="250">
        <f>P59/P63</f>
        <v>3.4360189573459717E-2</v>
      </c>
    </row>
    <row r="60" spans="1:17" x14ac:dyDescent="0.2">
      <c r="A60" s="248" t="s">
        <v>92</v>
      </c>
      <c r="B60" s="262">
        <f>'Closed Transactions'!G52</f>
        <v>13</v>
      </c>
      <c r="C60" s="250">
        <f>B60/B63</f>
        <v>1.8518518518518517E-2</v>
      </c>
      <c r="D60" s="262">
        <f>'Closed Transactions'!G64</f>
        <v>43</v>
      </c>
      <c r="E60" s="250">
        <f>D60/D63</f>
        <v>4.7513812154696133E-2</v>
      </c>
      <c r="F60" s="262">
        <f>'Closed Transactions'!G76</f>
        <v>15</v>
      </c>
      <c r="G60" s="250">
        <f>F60/F63</f>
        <v>3.34075723830735E-2</v>
      </c>
      <c r="H60" s="262">
        <f>'Closed Transactions'!G88</f>
        <v>25</v>
      </c>
      <c r="I60" s="250">
        <f>H60/H63</f>
        <v>6.4599483204134361E-2</v>
      </c>
      <c r="J60" s="262">
        <f>'Closed Transactions'!G100</f>
        <v>23</v>
      </c>
      <c r="K60" s="250">
        <f>J60/J63</f>
        <v>5.5288461538461536E-2</v>
      </c>
      <c r="L60" s="262">
        <f>'Closed Transactions'!G112</f>
        <v>12</v>
      </c>
      <c r="M60" s="250">
        <f>L60/L63</f>
        <v>2.185792349726776E-2</v>
      </c>
      <c r="N60" s="262">
        <f>'Closed Transactions'!IG24</f>
        <v>0</v>
      </c>
      <c r="O60" s="250">
        <f>N60/N63</f>
        <v>0</v>
      </c>
      <c r="P60" s="262">
        <f>'Closed Transactions'!G136</f>
        <v>11</v>
      </c>
      <c r="Q60" s="250">
        <f>P60/P63</f>
        <v>1.3033175355450236E-2</v>
      </c>
    </row>
    <row r="61" spans="1:17" x14ac:dyDescent="0.2">
      <c r="A61" s="248" t="s">
        <v>93</v>
      </c>
      <c r="B61" s="262">
        <f>'Closed Transactions'!H52</f>
        <v>3</v>
      </c>
      <c r="C61" s="250">
        <f>B61/B63</f>
        <v>4.2735042735042739E-3</v>
      </c>
      <c r="D61" s="262">
        <f>'Closed Transactions'!H64</f>
        <v>9</v>
      </c>
      <c r="E61" s="250">
        <f>D61/D63</f>
        <v>9.9447513812154689E-3</v>
      </c>
      <c r="F61" s="262">
        <f>'Closed Transactions'!H76</f>
        <v>8</v>
      </c>
      <c r="G61" s="250">
        <f>F61/F63</f>
        <v>1.7817371937639197E-2</v>
      </c>
      <c r="H61" s="262">
        <f>'Closed Transactions'!H88</f>
        <v>4</v>
      </c>
      <c r="I61" s="250">
        <f>H61/H63</f>
        <v>1.0335917312661499E-2</v>
      </c>
      <c r="J61" s="262">
        <f>'Closed Transactions'!H100</f>
        <v>3</v>
      </c>
      <c r="K61" s="250">
        <f>J61/J63</f>
        <v>7.2115384615384619E-3</v>
      </c>
      <c r="L61" s="262">
        <f>'Closed Transactions'!H112</f>
        <v>1</v>
      </c>
      <c r="M61" s="250">
        <f>L61/L63</f>
        <v>1.8214936247723133E-3</v>
      </c>
      <c r="N61" s="262">
        <f>'Closed Transactions'!H124</f>
        <v>2</v>
      </c>
      <c r="O61" s="250">
        <f>N61/N63</f>
        <v>2.6490066225165563E-3</v>
      </c>
      <c r="P61" s="262">
        <f>'Closed Transactions'!H136</f>
        <v>2</v>
      </c>
      <c r="Q61" s="250">
        <f>P61/P63</f>
        <v>2.3696682464454978E-3</v>
      </c>
    </row>
    <row r="62" spans="1:17" x14ac:dyDescent="0.2">
      <c r="A62" s="251" t="s">
        <v>94</v>
      </c>
      <c r="B62" s="715">
        <f>'Closed Transactions'!I52</f>
        <v>53</v>
      </c>
      <c r="C62" s="252">
        <f>B62/B63</f>
        <v>7.5498575498575499E-2</v>
      </c>
      <c r="D62" s="715">
        <f>'Closed Transactions'!I64</f>
        <v>123</v>
      </c>
      <c r="E62" s="252">
        <f>D62/D63</f>
        <v>0.13591160220994475</v>
      </c>
      <c r="F62" s="715">
        <f>'Closed Transactions'!I76</f>
        <v>58</v>
      </c>
      <c r="G62" s="252">
        <f>F62/F63</f>
        <v>0.1291759465478842</v>
      </c>
      <c r="H62" s="715">
        <f>'Closed Transactions'!I88</f>
        <v>78</v>
      </c>
      <c r="I62" s="252">
        <f>H62/H63</f>
        <v>0.20155038759689922</v>
      </c>
      <c r="J62" s="715">
        <f>'Closed Transactions'!I100</f>
        <v>65</v>
      </c>
      <c r="K62" s="252">
        <f>J62/J63</f>
        <v>0.15625</v>
      </c>
      <c r="L62" s="715">
        <f>'Closed Transactions'!I112</f>
        <v>30</v>
      </c>
      <c r="M62" s="252">
        <f>L62/L63</f>
        <v>5.4644808743169397E-2</v>
      </c>
      <c r="N62" s="715">
        <f>'Closed Transactions'!I124</f>
        <v>35</v>
      </c>
      <c r="O62" s="252">
        <f>N62/N63</f>
        <v>4.6357615894039736E-2</v>
      </c>
      <c r="P62" s="715">
        <f>'Closed Transactions'!I136</f>
        <v>42</v>
      </c>
      <c r="Q62" s="252">
        <f>P62/P63</f>
        <v>4.9763033175355451E-2</v>
      </c>
    </row>
    <row r="63" spans="1:17" ht="13.5" thickBot="1" x14ac:dyDescent="0.25">
      <c r="A63" s="253" t="s">
        <v>42</v>
      </c>
      <c r="B63" s="264">
        <f t="shared" ref="B63:G63" si="22">SUM(B55:B61)</f>
        <v>702</v>
      </c>
      <c r="C63" s="254">
        <f t="shared" si="22"/>
        <v>1</v>
      </c>
      <c r="D63" s="264">
        <f t="shared" si="22"/>
        <v>905</v>
      </c>
      <c r="E63" s="254">
        <f t="shared" si="22"/>
        <v>1</v>
      </c>
      <c r="F63" s="264">
        <f t="shared" si="22"/>
        <v>449</v>
      </c>
      <c r="G63" s="254">
        <f t="shared" si="22"/>
        <v>1</v>
      </c>
      <c r="H63" s="264">
        <f t="shared" ref="H63:M63" si="23">SUM(H55:H61)</f>
        <v>387</v>
      </c>
      <c r="I63" s="254">
        <f t="shared" si="23"/>
        <v>0.99999999999999989</v>
      </c>
      <c r="J63" s="264">
        <f t="shared" si="23"/>
        <v>416</v>
      </c>
      <c r="K63" s="254">
        <f t="shared" si="23"/>
        <v>0.99999999999999989</v>
      </c>
      <c r="L63" s="264">
        <f t="shared" si="23"/>
        <v>549</v>
      </c>
      <c r="M63" s="254">
        <f t="shared" si="23"/>
        <v>1</v>
      </c>
      <c r="N63" s="264">
        <f>SUM(N55:N61)</f>
        <v>755</v>
      </c>
      <c r="O63" s="254">
        <f>SUM(O55:O61)</f>
        <v>1</v>
      </c>
      <c r="P63" s="264">
        <f>SUM(P55:P61)</f>
        <v>844</v>
      </c>
      <c r="Q63" s="254">
        <f>SUM(Q55:Q61)</f>
        <v>1</v>
      </c>
    </row>
    <row r="65" spans="1:17" ht="13.5" thickBot="1" x14ac:dyDescent="0.25"/>
    <row r="66" spans="1:17" x14ac:dyDescent="0.2">
      <c r="A66" s="247" t="s">
        <v>50</v>
      </c>
      <c r="B66" s="1198">
        <v>2004</v>
      </c>
      <c r="C66" s="1199"/>
      <c r="D66" s="1198">
        <v>2005</v>
      </c>
      <c r="E66" s="1199"/>
      <c r="F66" s="1198">
        <v>2006</v>
      </c>
      <c r="G66" s="1199"/>
      <c r="H66" s="1198">
        <v>2007</v>
      </c>
      <c r="I66" s="1199"/>
      <c r="J66" s="1198">
        <v>2008</v>
      </c>
      <c r="K66" s="1199"/>
      <c r="L66" s="1198">
        <v>2009</v>
      </c>
      <c r="M66" s="1199"/>
      <c r="N66" s="1198">
        <v>2010</v>
      </c>
      <c r="O66" s="1199"/>
      <c r="P66" s="1198">
        <v>2011</v>
      </c>
      <c r="Q66" s="1199"/>
    </row>
    <row r="67" spans="1:17" x14ac:dyDescent="0.2">
      <c r="A67" s="248" t="s">
        <v>36</v>
      </c>
      <c r="B67" s="249" t="s">
        <v>45</v>
      </c>
      <c r="C67" s="6" t="s">
        <v>46</v>
      </c>
      <c r="D67" s="249" t="s">
        <v>45</v>
      </c>
      <c r="E67" s="6" t="s">
        <v>46</v>
      </c>
      <c r="F67" s="249" t="s">
        <v>45</v>
      </c>
      <c r="G67" s="6" t="s">
        <v>46</v>
      </c>
      <c r="H67" s="249" t="s">
        <v>45</v>
      </c>
      <c r="I67" s="6" t="s">
        <v>46</v>
      </c>
      <c r="J67" s="249" t="s">
        <v>45</v>
      </c>
      <c r="K67" s="6" t="s">
        <v>46</v>
      </c>
      <c r="L67" s="249" t="s">
        <v>45</v>
      </c>
      <c r="M67" s="6" t="s">
        <v>46</v>
      </c>
      <c r="N67" s="249" t="s">
        <v>45</v>
      </c>
      <c r="O67" s="6" t="s">
        <v>46</v>
      </c>
      <c r="P67" s="249" t="s">
        <v>45</v>
      </c>
      <c r="Q67" s="6" t="s">
        <v>46</v>
      </c>
    </row>
    <row r="68" spans="1:17" x14ac:dyDescent="0.2">
      <c r="A68" s="248" t="s">
        <v>38</v>
      </c>
      <c r="B68" s="262">
        <f t="shared" ref="B68:B75" si="24">B55*2</f>
        <v>712</v>
      </c>
      <c r="C68" s="250">
        <f>B68/B76</f>
        <v>0.50712250712250717</v>
      </c>
      <c r="D68" s="262">
        <f t="shared" ref="D68:D75" si="25">D55*2</f>
        <v>370</v>
      </c>
      <c r="E68" s="250">
        <f>D68/D76</f>
        <v>0.20441988950276244</v>
      </c>
      <c r="F68" s="262">
        <f t="shared" ref="F68:H75" si="26">F55*2</f>
        <v>70</v>
      </c>
      <c r="G68" s="250">
        <f>F68/F76</f>
        <v>7.7951002227171495E-2</v>
      </c>
      <c r="H68" s="262">
        <f t="shared" si="26"/>
        <v>142</v>
      </c>
      <c r="I68" s="250">
        <f>H68/H76</f>
        <v>0.1834625322997416</v>
      </c>
      <c r="J68" s="262">
        <f t="shared" ref="J68:L75" si="27">J55*2</f>
        <v>252</v>
      </c>
      <c r="K68" s="250">
        <f>J68/J76</f>
        <v>0.30288461538461536</v>
      </c>
      <c r="L68" s="262">
        <f t="shared" si="27"/>
        <v>696</v>
      </c>
      <c r="M68" s="250">
        <f>L68/L76</f>
        <v>0.63387978142076506</v>
      </c>
      <c r="N68" s="262">
        <f t="shared" ref="N68:N75" si="28">N55*2</f>
        <v>982</v>
      </c>
      <c r="O68" s="250">
        <f>N68/N76</f>
        <v>0.6503311258278146</v>
      </c>
      <c r="P68" s="262">
        <f t="shared" ref="P68:P75" si="29">P55*2</f>
        <v>1052</v>
      </c>
      <c r="Q68" s="250">
        <f>P68/P76</f>
        <v>0.62322274881516593</v>
      </c>
    </row>
    <row r="69" spans="1:17" x14ac:dyDescent="0.2">
      <c r="A69" s="248" t="s">
        <v>39</v>
      </c>
      <c r="B69" s="262">
        <f t="shared" si="24"/>
        <v>398</v>
      </c>
      <c r="C69" s="250">
        <f>B69/B76</f>
        <v>0.28347578347578345</v>
      </c>
      <c r="D69" s="262">
        <f t="shared" si="25"/>
        <v>820</v>
      </c>
      <c r="E69" s="250">
        <f>D69/D76</f>
        <v>0.45303867403314918</v>
      </c>
      <c r="F69" s="262">
        <f t="shared" si="26"/>
        <v>486</v>
      </c>
      <c r="G69" s="250">
        <f>F69/F76</f>
        <v>0.54120267260579069</v>
      </c>
      <c r="H69" s="262">
        <f t="shared" si="26"/>
        <v>338</v>
      </c>
      <c r="I69" s="250">
        <f>H69/H76</f>
        <v>0.43669250645994834</v>
      </c>
      <c r="J69" s="262">
        <f t="shared" si="27"/>
        <v>310</v>
      </c>
      <c r="K69" s="250">
        <f>J69/J76</f>
        <v>0.37259615384615385</v>
      </c>
      <c r="L69" s="262">
        <f t="shared" si="27"/>
        <v>238</v>
      </c>
      <c r="M69" s="250">
        <f>L69/L76</f>
        <v>0.21675774134790529</v>
      </c>
      <c r="N69" s="262">
        <f t="shared" si="28"/>
        <v>340</v>
      </c>
      <c r="O69" s="250">
        <f>N69/N76</f>
        <v>0.2251655629139073</v>
      </c>
      <c r="P69" s="262">
        <f t="shared" si="29"/>
        <v>376</v>
      </c>
      <c r="Q69" s="250">
        <f>P69/P76</f>
        <v>0.22274881516587677</v>
      </c>
    </row>
    <row r="70" spans="1:17" x14ac:dyDescent="0.2">
      <c r="A70" s="248" t="s">
        <v>40</v>
      </c>
      <c r="B70" s="262">
        <f t="shared" si="24"/>
        <v>124</v>
      </c>
      <c r="C70" s="250">
        <f>B70/B76</f>
        <v>8.8319088319088315E-2</v>
      </c>
      <c r="D70" s="262">
        <f t="shared" si="25"/>
        <v>252</v>
      </c>
      <c r="E70" s="250">
        <f>D70/D76</f>
        <v>0.13922651933701657</v>
      </c>
      <c r="F70" s="262">
        <f t="shared" si="26"/>
        <v>130</v>
      </c>
      <c r="G70" s="250">
        <f>F70/F76</f>
        <v>0.1447661469933185</v>
      </c>
      <c r="H70" s="262">
        <f t="shared" si="26"/>
        <v>90</v>
      </c>
      <c r="I70" s="250">
        <f>H70/H76</f>
        <v>0.11627906976744186</v>
      </c>
      <c r="J70" s="262">
        <f t="shared" si="27"/>
        <v>112</v>
      </c>
      <c r="K70" s="250">
        <f>J70/J76</f>
        <v>0.13461538461538461</v>
      </c>
      <c r="L70" s="262">
        <f t="shared" si="27"/>
        <v>64</v>
      </c>
      <c r="M70" s="250">
        <f>L70/L76</f>
        <v>5.8287795992714025E-2</v>
      </c>
      <c r="N70" s="262">
        <f t="shared" si="28"/>
        <v>90</v>
      </c>
      <c r="O70" s="250">
        <f>N70/N76</f>
        <v>5.9602649006622516E-2</v>
      </c>
      <c r="P70" s="262">
        <f t="shared" si="29"/>
        <v>110</v>
      </c>
      <c r="Q70" s="250">
        <f>P70/P76</f>
        <v>6.5165876777251192E-2</v>
      </c>
    </row>
    <row r="71" spans="1:17" x14ac:dyDescent="0.2">
      <c r="A71" s="248" t="s">
        <v>41</v>
      </c>
      <c r="B71" s="262">
        <f t="shared" si="24"/>
        <v>64</v>
      </c>
      <c r="C71" s="250">
        <f>B71/B76</f>
        <v>4.5584045584045586E-2</v>
      </c>
      <c r="D71" s="262">
        <f t="shared" si="25"/>
        <v>122</v>
      </c>
      <c r="E71" s="250">
        <f>D71/D76</f>
        <v>6.7403314917127075E-2</v>
      </c>
      <c r="F71" s="262">
        <f t="shared" si="26"/>
        <v>96</v>
      </c>
      <c r="G71" s="250">
        <f>F71/F76</f>
        <v>0.10690423162583519</v>
      </c>
      <c r="H71" s="262">
        <f t="shared" si="26"/>
        <v>48</v>
      </c>
      <c r="I71" s="250">
        <f>H71/H76</f>
        <v>6.2015503875968991E-2</v>
      </c>
      <c r="J71" s="262">
        <f t="shared" si="27"/>
        <v>28</v>
      </c>
      <c r="K71" s="250">
        <f>J71/J76</f>
        <v>3.3653846153846152E-2</v>
      </c>
      <c r="L71" s="262">
        <f t="shared" si="27"/>
        <v>40</v>
      </c>
      <c r="M71" s="250">
        <f>L71/L76</f>
        <v>3.6429872495446269E-2</v>
      </c>
      <c r="N71" s="262">
        <f t="shared" si="28"/>
        <v>42</v>
      </c>
      <c r="O71" s="250">
        <f>N71/N76</f>
        <v>2.781456953642384E-2</v>
      </c>
      <c r="P71" s="262">
        <f t="shared" si="29"/>
        <v>66</v>
      </c>
      <c r="Q71" s="250">
        <f>P71/P76</f>
        <v>3.9099526066350712E-2</v>
      </c>
    </row>
    <row r="72" spans="1:17" x14ac:dyDescent="0.2">
      <c r="A72" s="248" t="s">
        <v>91</v>
      </c>
      <c r="B72" s="262">
        <f t="shared" si="24"/>
        <v>74</v>
      </c>
      <c r="C72" s="250">
        <f>B72/B76</f>
        <v>5.2706552706552709E-2</v>
      </c>
      <c r="D72" s="262">
        <f t="shared" si="25"/>
        <v>142</v>
      </c>
      <c r="E72" s="250">
        <f>D72/D76</f>
        <v>7.8453038674033151E-2</v>
      </c>
      <c r="F72" s="262">
        <f t="shared" si="26"/>
        <v>70</v>
      </c>
      <c r="G72" s="250">
        <f>F72/F76</f>
        <v>7.7951002227171495E-2</v>
      </c>
      <c r="H72" s="262">
        <f t="shared" si="26"/>
        <v>98</v>
      </c>
      <c r="I72" s="250">
        <f>H72/H76</f>
        <v>0.12661498708010335</v>
      </c>
      <c r="J72" s="262">
        <f t="shared" si="27"/>
        <v>78</v>
      </c>
      <c r="K72" s="250">
        <f>J72/J76</f>
        <v>9.375E-2</v>
      </c>
      <c r="L72" s="262">
        <f t="shared" si="27"/>
        <v>34</v>
      </c>
      <c r="M72" s="250">
        <f>L72/L76</f>
        <v>3.0965391621129327E-2</v>
      </c>
      <c r="N72" s="262">
        <f t="shared" si="28"/>
        <v>52</v>
      </c>
      <c r="O72" s="250">
        <f>N72/N76</f>
        <v>3.443708609271523E-2</v>
      </c>
      <c r="P72" s="262">
        <f t="shared" si="29"/>
        <v>58</v>
      </c>
      <c r="Q72" s="250">
        <f>P72/P76</f>
        <v>3.4360189573459717E-2</v>
      </c>
    </row>
    <row r="73" spans="1:17" x14ac:dyDescent="0.2">
      <c r="A73" s="248" t="s">
        <v>92</v>
      </c>
      <c r="B73" s="262">
        <f t="shared" si="24"/>
        <v>26</v>
      </c>
      <c r="C73" s="250">
        <f>B73/B76</f>
        <v>1.8518518518518517E-2</v>
      </c>
      <c r="D73" s="262">
        <f t="shared" si="25"/>
        <v>86</v>
      </c>
      <c r="E73" s="250">
        <f>D73/D76</f>
        <v>4.7513812154696133E-2</v>
      </c>
      <c r="F73" s="262">
        <f t="shared" si="26"/>
        <v>30</v>
      </c>
      <c r="G73" s="250">
        <f>F73/F76</f>
        <v>3.34075723830735E-2</v>
      </c>
      <c r="H73" s="262">
        <f t="shared" si="26"/>
        <v>50</v>
      </c>
      <c r="I73" s="250">
        <f>H73/H76</f>
        <v>6.4599483204134361E-2</v>
      </c>
      <c r="J73" s="262">
        <f t="shared" si="27"/>
        <v>46</v>
      </c>
      <c r="K73" s="250">
        <f>J73/J76</f>
        <v>5.5288461538461536E-2</v>
      </c>
      <c r="L73" s="262">
        <f t="shared" si="27"/>
        <v>24</v>
      </c>
      <c r="M73" s="250">
        <f>L73/L76</f>
        <v>2.185792349726776E-2</v>
      </c>
      <c r="N73" s="262">
        <f t="shared" si="28"/>
        <v>0</v>
      </c>
      <c r="O73" s="250">
        <f>N73/N76</f>
        <v>0</v>
      </c>
      <c r="P73" s="262">
        <f t="shared" si="29"/>
        <v>22</v>
      </c>
      <c r="Q73" s="250">
        <f>P73/P76</f>
        <v>1.3033175355450236E-2</v>
      </c>
    </row>
    <row r="74" spans="1:17" x14ac:dyDescent="0.2">
      <c r="A74" s="248" t="s">
        <v>93</v>
      </c>
      <c r="B74" s="262">
        <f t="shared" si="24"/>
        <v>6</v>
      </c>
      <c r="C74" s="250">
        <f>B74/B76</f>
        <v>4.2735042735042739E-3</v>
      </c>
      <c r="D74" s="262">
        <f t="shared" si="25"/>
        <v>18</v>
      </c>
      <c r="E74" s="250">
        <f>D74/D76</f>
        <v>9.9447513812154689E-3</v>
      </c>
      <c r="F74" s="262">
        <f t="shared" si="26"/>
        <v>16</v>
      </c>
      <c r="G74" s="250">
        <f>F74/F76</f>
        <v>1.7817371937639197E-2</v>
      </c>
      <c r="H74" s="262">
        <f t="shared" si="26"/>
        <v>8</v>
      </c>
      <c r="I74" s="250">
        <f>H74/H76</f>
        <v>1.0335917312661499E-2</v>
      </c>
      <c r="J74" s="262">
        <f t="shared" si="27"/>
        <v>6</v>
      </c>
      <c r="K74" s="250">
        <f>J74/J76</f>
        <v>7.2115384615384619E-3</v>
      </c>
      <c r="L74" s="262">
        <f t="shared" si="27"/>
        <v>2</v>
      </c>
      <c r="M74" s="250">
        <f>L74/L76</f>
        <v>1.8214936247723133E-3</v>
      </c>
      <c r="N74" s="262">
        <f t="shared" si="28"/>
        <v>4</v>
      </c>
      <c r="O74" s="250">
        <f>N74/N76</f>
        <v>2.6490066225165563E-3</v>
      </c>
      <c r="P74" s="262">
        <f t="shared" si="29"/>
        <v>4</v>
      </c>
      <c r="Q74" s="250">
        <f>P74/P76</f>
        <v>2.3696682464454978E-3</v>
      </c>
    </row>
    <row r="75" spans="1:17" x14ac:dyDescent="0.2">
      <c r="A75" s="251" t="s">
        <v>94</v>
      </c>
      <c r="B75" s="715">
        <f t="shared" si="24"/>
        <v>106</v>
      </c>
      <c r="C75" s="252">
        <f>B75/B76</f>
        <v>7.5498575498575499E-2</v>
      </c>
      <c r="D75" s="715">
        <f t="shared" si="25"/>
        <v>246</v>
      </c>
      <c r="E75" s="252">
        <f>D75/D76</f>
        <v>0.13591160220994475</v>
      </c>
      <c r="F75" s="715">
        <f t="shared" si="26"/>
        <v>116</v>
      </c>
      <c r="G75" s="252">
        <f>F75/F76</f>
        <v>0.1291759465478842</v>
      </c>
      <c r="H75" s="715">
        <f t="shared" si="26"/>
        <v>156</v>
      </c>
      <c r="I75" s="252">
        <f>H75/H76</f>
        <v>0.20155038759689922</v>
      </c>
      <c r="J75" s="715">
        <f t="shared" si="27"/>
        <v>130</v>
      </c>
      <c r="K75" s="252">
        <f>J75/J76</f>
        <v>0.15625</v>
      </c>
      <c r="L75" s="715">
        <f t="shared" si="27"/>
        <v>60</v>
      </c>
      <c r="M75" s="252">
        <f>L75/L76</f>
        <v>5.4644808743169397E-2</v>
      </c>
      <c r="N75" s="715">
        <f t="shared" si="28"/>
        <v>70</v>
      </c>
      <c r="O75" s="252">
        <f>N75/N76</f>
        <v>4.6357615894039736E-2</v>
      </c>
      <c r="P75" s="715">
        <f t="shared" si="29"/>
        <v>84</v>
      </c>
      <c r="Q75" s="252">
        <f>P75/P76</f>
        <v>4.9763033175355451E-2</v>
      </c>
    </row>
    <row r="76" spans="1:17" ht="13.5" thickBot="1" x14ac:dyDescent="0.25">
      <c r="A76" s="253" t="s">
        <v>84</v>
      </c>
      <c r="B76" s="264">
        <f t="shared" ref="B76:G76" si="30">SUM(B68:B74)</f>
        <v>1404</v>
      </c>
      <c r="C76" s="254">
        <f t="shared" si="30"/>
        <v>1</v>
      </c>
      <c r="D76" s="264">
        <f t="shared" si="30"/>
        <v>1810</v>
      </c>
      <c r="E76" s="254">
        <f t="shared" si="30"/>
        <v>1</v>
      </c>
      <c r="F76" s="264">
        <f t="shared" si="30"/>
        <v>898</v>
      </c>
      <c r="G76" s="254">
        <f t="shared" si="30"/>
        <v>1</v>
      </c>
      <c r="H76" s="264">
        <f t="shared" ref="H76:M76" si="31">SUM(H68:H74)</f>
        <v>774</v>
      </c>
      <c r="I76" s="254">
        <f t="shared" si="31"/>
        <v>0.99999999999999989</v>
      </c>
      <c r="J76" s="264">
        <f t="shared" si="31"/>
        <v>832</v>
      </c>
      <c r="K76" s="254">
        <f t="shared" si="31"/>
        <v>0.99999999999999989</v>
      </c>
      <c r="L76" s="264">
        <f t="shared" si="31"/>
        <v>1098</v>
      </c>
      <c r="M76" s="254">
        <f t="shared" si="31"/>
        <v>1</v>
      </c>
      <c r="N76" s="264">
        <f>SUM(N68:N74)</f>
        <v>1510</v>
      </c>
      <c r="O76" s="254">
        <f>SUM(O68:O74)</f>
        <v>1</v>
      </c>
      <c r="P76" s="264">
        <f>SUM(P68:P74)</f>
        <v>1688</v>
      </c>
      <c r="Q76" s="254">
        <f>SUM(Q68:Q74)</f>
        <v>1</v>
      </c>
    </row>
    <row r="77" spans="1:17" x14ac:dyDescent="0.2">
      <c r="C77" s="183"/>
      <c r="E77" s="183"/>
      <c r="F77" s="255"/>
      <c r="G77" s="183"/>
      <c r="H77" s="255"/>
      <c r="I77" s="183"/>
      <c r="J77" s="255"/>
      <c r="K77" s="183"/>
      <c r="L77" s="255"/>
      <c r="M77" s="183"/>
      <c r="N77" s="255"/>
      <c r="O77" s="183"/>
      <c r="P77" s="255"/>
      <c r="Q77" s="183"/>
    </row>
    <row r="78" spans="1:17" ht="13.5" thickBot="1" x14ac:dyDescent="0.25">
      <c r="F78" s="255"/>
      <c r="G78" s="183"/>
      <c r="H78" s="255"/>
      <c r="I78" s="183"/>
      <c r="J78" s="255"/>
      <c r="K78" s="183"/>
      <c r="L78" s="255"/>
      <c r="M78" s="183"/>
      <c r="N78" s="255"/>
      <c r="O78" s="183"/>
      <c r="P78" s="255"/>
      <c r="Q78" s="183"/>
    </row>
    <row r="79" spans="1:17" x14ac:dyDescent="0.2">
      <c r="A79" s="256" t="s">
        <v>55</v>
      </c>
      <c r="B79" s="1196">
        <v>2004</v>
      </c>
      <c r="C79" s="1197"/>
      <c r="D79" s="1196">
        <v>2005</v>
      </c>
      <c r="E79" s="1197"/>
      <c r="F79" s="1196">
        <v>2006</v>
      </c>
      <c r="G79" s="1197"/>
      <c r="H79" s="1196">
        <v>2007</v>
      </c>
      <c r="I79" s="1197"/>
      <c r="J79" s="1196">
        <v>2008</v>
      </c>
      <c r="K79" s="1197"/>
      <c r="L79" s="1196">
        <v>2009</v>
      </c>
      <c r="M79" s="1197"/>
      <c r="N79" s="1196">
        <v>2010</v>
      </c>
      <c r="O79" s="1197"/>
      <c r="P79" s="1196">
        <v>2011</v>
      </c>
      <c r="Q79" s="1197"/>
    </row>
    <row r="80" spans="1:17" x14ac:dyDescent="0.2">
      <c r="A80" s="248" t="s">
        <v>36</v>
      </c>
      <c r="B80" s="249" t="s">
        <v>29</v>
      </c>
      <c r="C80" s="6" t="s">
        <v>37</v>
      </c>
      <c r="D80" s="249" t="s">
        <v>29</v>
      </c>
      <c r="E80" s="6" t="s">
        <v>37</v>
      </c>
      <c r="F80" s="249" t="s">
        <v>29</v>
      </c>
      <c r="G80" s="6" t="s">
        <v>37</v>
      </c>
      <c r="H80" s="249" t="s">
        <v>29</v>
      </c>
      <c r="I80" s="6" t="s">
        <v>37</v>
      </c>
      <c r="J80" s="249" t="s">
        <v>29</v>
      </c>
      <c r="K80" s="6" t="s">
        <v>37</v>
      </c>
      <c r="L80" s="249" t="s">
        <v>29</v>
      </c>
      <c r="M80" s="6" t="s">
        <v>37</v>
      </c>
      <c r="N80" s="249" t="s">
        <v>29</v>
      </c>
      <c r="O80" s="6" t="s">
        <v>37</v>
      </c>
      <c r="P80" s="249" t="s">
        <v>29</v>
      </c>
      <c r="Q80" s="6" t="s">
        <v>37</v>
      </c>
    </row>
    <row r="81" spans="1:17" x14ac:dyDescent="0.2">
      <c r="A81" s="248" t="s">
        <v>38</v>
      </c>
      <c r="B81" s="262">
        <f>B29+B55</f>
        <v>673</v>
      </c>
      <c r="C81" s="250">
        <f>B81/B89</f>
        <v>0.50411985018726591</v>
      </c>
      <c r="D81" s="262">
        <f>D29+D55</f>
        <v>408</v>
      </c>
      <c r="E81" s="250">
        <f>D81/D89</f>
        <v>0.23024830699774265</v>
      </c>
      <c r="F81" s="262">
        <f>F29+F55</f>
        <v>90</v>
      </c>
      <c r="G81" s="250">
        <f>F81/F89</f>
        <v>8.7209302325581398E-2</v>
      </c>
      <c r="H81" s="262">
        <f t="shared" ref="H81:J88" si="32">H29+H55</f>
        <v>154</v>
      </c>
      <c r="I81" s="250">
        <f>H81/H89</f>
        <v>0.20451527224435592</v>
      </c>
      <c r="J81" s="262">
        <f t="shared" si="32"/>
        <v>226</v>
      </c>
      <c r="K81" s="250">
        <f>J81/J89</f>
        <v>0.28643852978453738</v>
      </c>
      <c r="L81" s="262">
        <f t="shared" ref="L81:L88" si="33">L29+L55</f>
        <v>622</v>
      </c>
      <c r="M81" s="250">
        <f>L81/L89</f>
        <v>0.62955465587044535</v>
      </c>
      <c r="N81" s="262">
        <f t="shared" ref="N81:N88" si="34">N29+N55</f>
        <v>941</v>
      </c>
      <c r="O81" s="250">
        <f>N81/N89</f>
        <v>0.64100817438692093</v>
      </c>
      <c r="P81" s="262">
        <f t="shared" ref="P81:P88" si="35">P29+P55</f>
        <v>1003</v>
      </c>
      <c r="Q81" s="250">
        <f>P81/P89</f>
        <v>0.64584674822923371</v>
      </c>
    </row>
    <row r="82" spans="1:17" x14ac:dyDescent="0.2">
      <c r="A82" s="248" t="s">
        <v>39</v>
      </c>
      <c r="B82" s="262">
        <f>B30+B56</f>
        <v>371</v>
      </c>
      <c r="C82" s="250">
        <f>B82/B89</f>
        <v>0.27790262172284647</v>
      </c>
      <c r="D82" s="262">
        <f>D30+D56</f>
        <v>750</v>
      </c>
      <c r="E82" s="250">
        <f>D82/D89</f>
        <v>0.42325056433408575</v>
      </c>
      <c r="F82" s="262">
        <f>F30+F56</f>
        <v>508</v>
      </c>
      <c r="G82" s="250">
        <f>F82/F89</f>
        <v>0.49224806201550386</v>
      </c>
      <c r="H82" s="262">
        <f t="shared" si="32"/>
        <v>298</v>
      </c>
      <c r="I82" s="250">
        <f>H82/H89</f>
        <v>0.39575033200531207</v>
      </c>
      <c r="J82" s="262">
        <f t="shared" si="32"/>
        <v>293</v>
      </c>
      <c r="K82" s="250">
        <f>J82/J89</f>
        <v>0.37135614702154623</v>
      </c>
      <c r="L82" s="262">
        <f t="shared" si="33"/>
        <v>217</v>
      </c>
      <c r="M82" s="250">
        <f>L82/L89</f>
        <v>0.21963562753036436</v>
      </c>
      <c r="N82" s="262">
        <f t="shared" si="34"/>
        <v>316</v>
      </c>
      <c r="O82" s="250">
        <f>N82/N89</f>
        <v>0.21525885558583105</v>
      </c>
      <c r="P82" s="262">
        <f t="shared" si="35"/>
        <v>321</v>
      </c>
      <c r="Q82" s="250">
        <f>P82/P89</f>
        <v>0.20669671603348358</v>
      </c>
    </row>
    <row r="83" spans="1:17" x14ac:dyDescent="0.2">
      <c r="A83" s="248" t="s">
        <v>40</v>
      </c>
      <c r="B83" s="262">
        <f>B31+B57</f>
        <v>114</v>
      </c>
      <c r="C83" s="250">
        <f>B83/B89</f>
        <v>8.5393258426966295E-2</v>
      </c>
      <c r="D83" s="262">
        <f>D31+D57</f>
        <v>248</v>
      </c>
      <c r="E83" s="250">
        <f>D83/D89</f>
        <v>0.1399548532731377</v>
      </c>
      <c r="F83" s="262">
        <f>F31+F57</f>
        <v>179</v>
      </c>
      <c r="G83" s="250">
        <f>F83/F89</f>
        <v>0.17344961240310078</v>
      </c>
      <c r="H83" s="262">
        <f t="shared" si="32"/>
        <v>108</v>
      </c>
      <c r="I83" s="250">
        <f>H83/H89</f>
        <v>0.14342629482071714</v>
      </c>
      <c r="J83" s="262">
        <f t="shared" si="32"/>
        <v>103</v>
      </c>
      <c r="K83" s="250">
        <f>J83/J89</f>
        <v>0.13054499366286437</v>
      </c>
      <c r="L83" s="262">
        <f t="shared" si="33"/>
        <v>63</v>
      </c>
      <c r="M83" s="250">
        <f>L83/L89</f>
        <v>6.3765182186234823E-2</v>
      </c>
      <c r="N83" s="262">
        <f t="shared" si="34"/>
        <v>100</v>
      </c>
      <c r="O83" s="250">
        <f>N83/N89</f>
        <v>6.8119891008174394E-2</v>
      </c>
      <c r="P83" s="262">
        <f t="shared" si="35"/>
        <v>92</v>
      </c>
      <c r="Q83" s="250">
        <f>P83/P89</f>
        <v>5.9240180296200901E-2</v>
      </c>
    </row>
    <row r="84" spans="1:17" x14ac:dyDescent="0.2">
      <c r="A84" s="248" t="s">
        <v>41</v>
      </c>
      <c r="B84" s="262">
        <f t="shared" ref="B84:B89" si="36">B32+B58</f>
        <v>67</v>
      </c>
      <c r="C84" s="250">
        <f>B84/B89</f>
        <v>5.0187265917602995E-2</v>
      </c>
      <c r="D84" s="262">
        <f t="shared" ref="D84:F86" si="37">D32+D58</f>
        <v>133</v>
      </c>
      <c r="E84" s="250">
        <f>D84/D89</f>
        <v>7.5056433408577872E-2</v>
      </c>
      <c r="F84" s="262">
        <f t="shared" si="37"/>
        <v>101</v>
      </c>
      <c r="G84" s="250">
        <f>F84/F89</f>
        <v>9.7868217054263559E-2</v>
      </c>
      <c r="H84" s="262">
        <f t="shared" si="32"/>
        <v>54</v>
      </c>
      <c r="I84" s="250">
        <f>H84/H89</f>
        <v>7.1713147410358571E-2</v>
      </c>
      <c r="J84" s="262">
        <f t="shared" si="32"/>
        <v>39</v>
      </c>
      <c r="K84" s="250">
        <f>J84/J89</f>
        <v>4.9429657794676805E-2</v>
      </c>
      <c r="L84" s="262">
        <f t="shared" si="33"/>
        <v>26</v>
      </c>
      <c r="M84" s="250">
        <f>L84/L89</f>
        <v>2.6315789473684209E-2</v>
      </c>
      <c r="N84" s="262">
        <f t="shared" si="34"/>
        <v>39</v>
      </c>
      <c r="O84" s="250">
        <f>N84/N89</f>
        <v>2.6566757493188011E-2</v>
      </c>
      <c r="P84" s="262">
        <f t="shared" si="35"/>
        <v>46</v>
      </c>
      <c r="Q84" s="250">
        <f>P84/P89</f>
        <v>2.962009014810045E-2</v>
      </c>
    </row>
    <row r="85" spans="1:17" x14ac:dyDescent="0.2">
      <c r="A85" s="248" t="s">
        <v>91</v>
      </c>
      <c r="B85" s="262">
        <f t="shared" si="36"/>
        <v>71</v>
      </c>
      <c r="C85" s="250">
        <f>B85/B89</f>
        <v>5.3183520599250939E-2</v>
      </c>
      <c r="D85" s="262">
        <f t="shared" si="37"/>
        <v>150</v>
      </c>
      <c r="E85" s="250">
        <f>D85/D89</f>
        <v>8.4650112866817159E-2</v>
      </c>
      <c r="F85" s="262">
        <f t="shared" si="37"/>
        <v>90</v>
      </c>
      <c r="G85" s="250">
        <f>F85/F89</f>
        <v>8.7209302325581398E-2</v>
      </c>
      <c r="H85" s="262">
        <f t="shared" si="32"/>
        <v>88</v>
      </c>
      <c r="I85" s="250">
        <f>H85/H89</f>
        <v>0.11686586985391766</v>
      </c>
      <c r="J85" s="262">
        <f t="shared" si="32"/>
        <v>80</v>
      </c>
      <c r="K85" s="250">
        <f>J85/J89</f>
        <v>0.10139416983523447</v>
      </c>
      <c r="L85" s="262">
        <f t="shared" si="33"/>
        <v>36</v>
      </c>
      <c r="M85" s="250">
        <f>L85/L89</f>
        <v>3.643724696356275E-2</v>
      </c>
      <c r="N85" s="262">
        <f t="shared" si="34"/>
        <v>50</v>
      </c>
      <c r="O85" s="250">
        <f>N85/N89</f>
        <v>3.4059945504087197E-2</v>
      </c>
      <c r="P85" s="262">
        <f t="shared" si="35"/>
        <v>57</v>
      </c>
      <c r="Q85" s="250">
        <f>P85/P89</f>
        <v>3.6703155183515773E-2</v>
      </c>
    </row>
    <row r="86" spans="1:17" x14ac:dyDescent="0.2">
      <c r="A86" s="248" t="s">
        <v>92</v>
      </c>
      <c r="B86" s="262">
        <f t="shared" si="36"/>
        <v>33</v>
      </c>
      <c r="C86" s="250">
        <f>B86/B89</f>
        <v>2.4719101123595506E-2</v>
      </c>
      <c r="D86" s="262">
        <f t="shared" si="37"/>
        <v>71</v>
      </c>
      <c r="E86" s="250">
        <f>D86/D89</f>
        <v>4.0067720090293454E-2</v>
      </c>
      <c r="F86" s="262">
        <f t="shared" si="37"/>
        <v>53</v>
      </c>
      <c r="G86" s="250">
        <f>F86/F89</f>
        <v>5.1356589147286823E-2</v>
      </c>
      <c r="H86" s="262">
        <f t="shared" si="32"/>
        <v>41</v>
      </c>
      <c r="I86" s="250">
        <f>H86/H89</f>
        <v>5.4448871181938911E-2</v>
      </c>
      <c r="J86" s="262">
        <f t="shared" si="32"/>
        <v>40</v>
      </c>
      <c r="K86" s="250">
        <f>J86/J89</f>
        <v>5.0697084917617236E-2</v>
      </c>
      <c r="L86" s="262">
        <f t="shared" si="33"/>
        <v>22</v>
      </c>
      <c r="M86" s="250">
        <f>L86/L89</f>
        <v>2.2267206477732792E-2</v>
      </c>
      <c r="N86" s="262">
        <f t="shared" si="34"/>
        <v>17</v>
      </c>
      <c r="O86" s="250">
        <f>N86/N89</f>
        <v>1.1580381471389645E-2</v>
      </c>
      <c r="P86" s="262">
        <f t="shared" si="35"/>
        <v>29</v>
      </c>
      <c r="Q86" s="250">
        <f>P86/P89</f>
        <v>1.8673535093367676E-2</v>
      </c>
    </row>
    <row r="87" spans="1:17" x14ac:dyDescent="0.2">
      <c r="A87" s="248" t="s">
        <v>93</v>
      </c>
      <c r="B87" s="262">
        <f t="shared" si="36"/>
        <v>6</v>
      </c>
      <c r="C87" s="250">
        <f>B87/B89</f>
        <v>4.4943820224719105E-3</v>
      </c>
      <c r="D87" s="262">
        <f>D35+D61</f>
        <v>12</v>
      </c>
      <c r="E87" s="250">
        <f>D87/D89</f>
        <v>6.7720090293453723E-3</v>
      </c>
      <c r="F87" s="262">
        <f>F35+F61</f>
        <v>11</v>
      </c>
      <c r="G87" s="250">
        <f>F87/F89</f>
        <v>1.065891472868217E-2</v>
      </c>
      <c r="H87" s="262">
        <f t="shared" si="32"/>
        <v>10</v>
      </c>
      <c r="I87" s="250">
        <f>H87/H89</f>
        <v>1.3280212483399735E-2</v>
      </c>
      <c r="J87" s="262">
        <f t="shared" si="32"/>
        <v>8</v>
      </c>
      <c r="K87" s="250">
        <f>J87/J89</f>
        <v>1.0139416983523447E-2</v>
      </c>
      <c r="L87" s="262">
        <f t="shared" si="33"/>
        <v>2</v>
      </c>
      <c r="M87" s="250">
        <f>L87/L89</f>
        <v>2.0242914979757085E-3</v>
      </c>
      <c r="N87" s="262">
        <f t="shared" si="34"/>
        <v>5</v>
      </c>
      <c r="O87" s="250">
        <f>N87/N89</f>
        <v>3.4059945504087193E-3</v>
      </c>
      <c r="P87" s="262">
        <f t="shared" si="35"/>
        <v>5</v>
      </c>
      <c r="Q87" s="250">
        <f>P87/P89</f>
        <v>3.2195750160978749E-3</v>
      </c>
    </row>
    <row r="88" spans="1:17" x14ac:dyDescent="0.2">
      <c r="A88" s="258" t="s">
        <v>94</v>
      </c>
      <c r="B88" s="263">
        <f t="shared" si="36"/>
        <v>110</v>
      </c>
      <c r="C88" s="260">
        <f>B88/B89</f>
        <v>8.2397003745318345E-2</v>
      </c>
      <c r="D88" s="263">
        <f>D36+D62</f>
        <v>233</v>
      </c>
      <c r="E88" s="260">
        <f>D88/D89</f>
        <v>0.13148984198645597</v>
      </c>
      <c r="F88" s="263">
        <f>F36+F62</f>
        <v>154</v>
      </c>
      <c r="G88" s="260">
        <f>F88/F89</f>
        <v>0.14922480620155038</v>
      </c>
      <c r="H88" s="263">
        <f t="shared" si="32"/>
        <v>139</v>
      </c>
      <c r="I88" s="260">
        <f>H88/H89</f>
        <v>0.18459495351925631</v>
      </c>
      <c r="J88" s="263">
        <f t="shared" si="32"/>
        <v>128</v>
      </c>
      <c r="K88" s="260">
        <f>J88/J89</f>
        <v>0.16223067173637515</v>
      </c>
      <c r="L88" s="263">
        <f t="shared" si="33"/>
        <v>60</v>
      </c>
      <c r="M88" s="260">
        <f>L88/L89</f>
        <v>6.0728744939271252E-2</v>
      </c>
      <c r="N88" s="263">
        <f t="shared" si="34"/>
        <v>79</v>
      </c>
      <c r="O88" s="260">
        <f>N88/N89</f>
        <v>5.3814713896457762E-2</v>
      </c>
      <c r="P88" s="263">
        <f t="shared" si="35"/>
        <v>91</v>
      </c>
      <c r="Q88" s="260">
        <f>P88/P89</f>
        <v>5.8596265292981328E-2</v>
      </c>
    </row>
    <row r="89" spans="1:17" ht="13.5" thickBot="1" x14ac:dyDescent="0.25">
      <c r="A89" s="253" t="s">
        <v>42</v>
      </c>
      <c r="B89" s="264">
        <f t="shared" si="36"/>
        <v>1335</v>
      </c>
      <c r="C89" s="254">
        <f t="shared" ref="C89:I89" si="38">SUM(C81:C87)</f>
        <v>1</v>
      </c>
      <c r="D89" s="264">
        <f t="shared" si="38"/>
        <v>1772</v>
      </c>
      <c r="E89" s="254">
        <f t="shared" si="38"/>
        <v>0.99999999999999989</v>
      </c>
      <c r="F89" s="264">
        <f t="shared" si="38"/>
        <v>1032</v>
      </c>
      <c r="G89" s="261">
        <f t="shared" si="38"/>
        <v>1</v>
      </c>
      <c r="H89" s="264">
        <f t="shared" si="38"/>
        <v>753</v>
      </c>
      <c r="I89" s="261">
        <f t="shared" si="38"/>
        <v>1</v>
      </c>
      <c r="J89" s="264">
        <f t="shared" ref="J89:O89" si="39">SUM(J81:J87)</f>
        <v>789</v>
      </c>
      <c r="K89" s="261">
        <f t="shared" si="39"/>
        <v>1</v>
      </c>
      <c r="L89" s="264">
        <f t="shared" si="39"/>
        <v>988</v>
      </c>
      <c r="M89" s="261">
        <f t="shared" si="39"/>
        <v>1</v>
      </c>
      <c r="N89" s="264">
        <f t="shared" si="39"/>
        <v>1468</v>
      </c>
      <c r="O89" s="261">
        <f t="shared" si="39"/>
        <v>0.99999999999999989</v>
      </c>
      <c r="P89" s="264">
        <f>SUM(P81:P87)</f>
        <v>1553</v>
      </c>
      <c r="Q89" s="261">
        <f>SUM(Q81:Q87)</f>
        <v>0.99999999999999989</v>
      </c>
    </row>
    <row r="91" spans="1:17" ht="13.5" thickBot="1" x14ac:dyDescent="0.25"/>
    <row r="92" spans="1:17" x14ac:dyDescent="0.2">
      <c r="A92" s="256" t="s">
        <v>56</v>
      </c>
      <c r="B92" s="1196">
        <v>2004</v>
      </c>
      <c r="C92" s="1197"/>
      <c r="D92" s="1196">
        <v>2005</v>
      </c>
      <c r="E92" s="1197"/>
      <c r="F92" s="1196">
        <v>2006</v>
      </c>
      <c r="G92" s="1197"/>
      <c r="H92" s="1196">
        <v>2007</v>
      </c>
      <c r="I92" s="1197"/>
      <c r="J92" s="1196">
        <v>2008</v>
      </c>
      <c r="K92" s="1197"/>
      <c r="L92" s="1196">
        <v>2009</v>
      </c>
      <c r="M92" s="1197"/>
      <c r="N92" s="1196">
        <v>2010</v>
      </c>
      <c r="O92" s="1197"/>
      <c r="P92" s="1196">
        <v>2011</v>
      </c>
      <c r="Q92" s="1197"/>
    </row>
    <row r="93" spans="1:17" x14ac:dyDescent="0.2">
      <c r="A93" s="248" t="s">
        <v>36</v>
      </c>
      <c r="B93" s="249" t="s">
        <v>45</v>
      </c>
      <c r="C93" s="6" t="s">
        <v>46</v>
      </c>
      <c r="D93" s="249" t="s">
        <v>45</v>
      </c>
      <c r="E93" s="6" t="s">
        <v>46</v>
      </c>
      <c r="F93" s="249" t="s">
        <v>45</v>
      </c>
      <c r="G93" s="6" t="s">
        <v>46</v>
      </c>
      <c r="H93" s="249" t="s">
        <v>45</v>
      </c>
      <c r="I93" s="6" t="s">
        <v>46</v>
      </c>
      <c r="J93" s="249" t="s">
        <v>45</v>
      </c>
      <c r="K93" s="6" t="s">
        <v>46</v>
      </c>
      <c r="L93" s="249" t="s">
        <v>45</v>
      </c>
      <c r="M93" s="6" t="s">
        <v>46</v>
      </c>
      <c r="N93" s="249" t="s">
        <v>45</v>
      </c>
      <c r="O93" s="6" t="s">
        <v>46</v>
      </c>
      <c r="P93" s="249" t="s">
        <v>45</v>
      </c>
      <c r="Q93" s="6" t="s">
        <v>46</v>
      </c>
    </row>
    <row r="94" spans="1:17" x14ac:dyDescent="0.2">
      <c r="A94" s="248" t="s">
        <v>38</v>
      </c>
      <c r="B94" s="262">
        <f t="shared" ref="B94:B101" si="40">B81*2</f>
        <v>1346</v>
      </c>
      <c r="C94" s="250">
        <f>B94/B102</f>
        <v>0.50411985018726591</v>
      </c>
      <c r="D94" s="262">
        <f t="shared" ref="D94:D101" si="41">D81*2</f>
        <v>816</v>
      </c>
      <c r="E94" s="250">
        <f>D94/D102</f>
        <v>0.23024830699774265</v>
      </c>
      <c r="F94" s="262">
        <f t="shared" ref="F94:H101" si="42">F81*2</f>
        <v>180</v>
      </c>
      <c r="G94" s="250">
        <f>F94/F102</f>
        <v>8.7209302325581398E-2</v>
      </c>
      <c r="H94" s="262">
        <f t="shared" si="42"/>
        <v>308</v>
      </c>
      <c r="I94" s="250">
        <f>H94/H102</f>
        <v>0.20451527224435592</v>
      </c>
      <c r="J94" s="262">
        <f t="shared" ref="J94:L101" si="43">J81*2</f>
        <v>452</v>
      </c>
      <c r="K94" s="250">
        <f>J94/J102</f>
        <v>0.28643852978453738</v>
      </c>
      <c r="L94" s="262">
        <f t="shared" si="43"/>
        <v>1244</v>
      </c>
      <c r="M94" s="250">
        <f>L94/L102</f>
        <v>0.62955465587044535</v>
      </c>
      <c r="N94" s="262">
        <f t="shared" ref="N94:N101" si="44">N81*2</f>
        <v>1882</v>
      </c>
      <c r="O94" s="250">
        <f>N94/N102</f>
        <v>0.64100817438692093</v>
      </c>
      <c r="P94" s="262">
        <f t="shared" ref="P94:P101" si="45">P81*2</f>
        <v>2006</v>
      </c>
      <c r="Q94" s="250">
        <f>P94/P102</f>
        <v>0.64584674822923371</v>
      </c>
    </row>
    <row r="95" spans="1:17" x14ac:dyDescent="0.2">
      <c r="A95" s="248" t="s">
        <v>39</v>
      </c>
      <c r="B95" s="262">
        <f t="shared" si="40"/>
        <v>742</v>
      </c>
      <c r="C95" s="250">
        <f>B95/B102</f>
        <v>0.27790262172284647</v>
      </c>
      <c r="D95" s="262">
        <f t="shared" si="41"/>
        <v>1500</v>
      </c>
      <c r="E95" s="250">
        <f>D95/D102</f>
        <v>0.42325056433408575</v>
      </c>
      <c r="F95" s="262">
        <f t="shared" si="42"/>
        <v>1016</v>
      </c>
      <c r="G95" s="250">
        <f>F95/F102</f>
        <v>0.49224806201550386</v>
      </c>
      <c r="H95" s="262">
        <f t="shared" si="42"/>
        <v>596</v>
      </c>
      <c r="I95" s="250">
        <f>H95/H102</f>
        <v>0.39575033200531207</v>
      </c>
      <c r="J95" s="262">
        <f t="shared" si="43"/>
        <v>586</v>
      </c>
      <c r="K95" s="250">
        <f>J95/J102</f>
        <v>0.37135614702154623</v>
      </c>
      <c r="L95" s="262">
        <f t="shared" si="43"/>
        <v>434</v>
      </c>
      <c r="M95" s="250">
        <f>L95/L102</f>
        <v>0.21963562753036436</v>
      </c>
      <c r="N95" s="262">
        <f t="shared" si="44"/>
        <v>632</v>
      </c>
      <c r="O95" s="250">
        <f>N95/N102</f>
        <v>0.21525885558583105</v>
      </c>
      <c r="P95" s="262">
        <f t="shared" si="45"/>
        <v>642</v>
      </c>
      <c r="Q95" s="250">
        <f>P95/P102</f>
        <v>0.20669671603348358</v>
      </c>
    </row>
    <row r="96" spans="1:17" x14ac:dyDescent="0.2">
      <c r="A96" s="248" t="s">
        <v>40</v>
      </c>
      <c r="B96" s="262">
        <f t="shared" si="40"/>
        <v>228</v>
      </c>
      <c r="C96" s="250">
        <f>B96/B102</f>
        <v>8.5393258426966295E-2</v>
      </c>
      <c r="D96" s="262">
        <f t="shared" si="41"/>
        <v>496</v>
      </c>
      <c r="E96" s="250">
        <f>D96/D102</f>
        <v>0.1399548532731377</v>
      </c>
      <c r="F96" s="262">
        <f t="shared" si="42"/>
        <v>358</v>
      </c>
      <c r="G96" s="250">
        <f>F96/F102</f>
        <v>0.17344961240310078</v>
      </c>
      <c r="H96" s="262">
        <f t="shared" si="42"/>
        <v>216</v>
      </c>
      <c r="I96" s="250">
        <f>H96/H102</f>
        <v>0.14342629482071714</v>
      </c>
      <c r="J96" s="262">
        <f t="shared" si="43"/>
        <v>206</v>
      </c>
      <c r="K96" s="250">
        <f>J96/J102</f>
        <v>0.13054499366286437</v>
      </c>
      <c r="L96" s="262">
        <f t="shared" si="43"/>
        <v>126</v>
      </c>
      <c r="M96" s="250">
        <f>L96/L102</f>
        <v>6.3765182186234823E-2</v>
      </c>
      <c r="N96" s="262">
        <f t="shared" si="44"/>
        <v>200</v>
      </c>
      <c r="O96" s="250">
        <f>N96/N102</f>
        <v>6.8119891008174394E-2</v>
      </c>
      <c r="P96" s="262">
        <f t="shared" si="45"/>
        <v>184</v>
      </c>
      <c r="Q96" s="250">
        <f>P96/P102</f>
        <v>5.9240180296200901E-2</v>
      </c>
    </row>
    <row r="97" spans="1:17" x14ac:dyDescent="0.2">
      <c r="A97" s="248" t="s">
        <v>41</v>
      </c>
      <c r="B97" s="262">
        <f t="shared" si="40"/>
        <v>134</v>
      </c>
      <c r="C97" s="250">
        <f>B97/B102</f>
        <v>5.0187265917602995E-2</v>
      </c>
      <c r="D97" s="262">
        <f t="shared" si="41"/>
        <v>266</v>
      </c>
      <c r="E97" s="250">
        <f>D97/D102</f>
        <v>7.5056433408577872E-2</v>
      </c>
      <c r="F97" s="262">
        <f t="shared" si="42"/>
        <v>202</v>
      </c>
      <c r="G97" s="250">
        <f>F97/F102</f>
        <v>9.7868217054263559E-2</v>
      </c>
      <c r="H97" s="262">
        <f t="shared" si="42"/>
        <v>108</v>
      </c>
      <c r="I97" s="250">
        <f>H97/H102</f>
        <v>7.1713147410358571E-2</v>
      </c>
      <c r="J97" s="262">
        <f t="shared" si="43"/>
        <v>78</v>
      </c>
      <c r="K97" s="250">
        <f>J97/J102</f>
        <v>4.9429657794676805E-2</v>
      </c>
      <c r="L97" s="262">
        <f t="shared" si="43"/>
        <v>52</v>
      </c>
      <c r="M97" s="250">
        <f>L97/L102</f>
        <v>2.6315789473684209E-2</v>
      </c>
      <c r="N97" s="262">
        <f t="shared" si="44"/>
        <v>78</v>
      </c>
      <c r="O97" s="250">
        <f>N97/N102</f>
        <v>2.6566757493188011E-2</v>
      </c>
      <c r="P97" s="262">
        <f t="shared" si="45"/>
        <v>92</v>
      </c>
      <c r="Q97" s="250">
        <f>P97/P102</f>
        <v>2.962009014810045E-2</v>
      </c>
    </row>
    <row r="98" spans="1:17" x14ac:dyDescent="0.2">
      <c r="A98" s="248" t="s">
        <v>91</v>
      </c>
      <c r="B98" s="262">
        <f t="shared" si="40"/>
        <v>142</v>
      </c>
      <c r="C98" s="250">
        <f>B98/B102</f>
        <v>5.3183520599250939E-2</v>
      </c>
      <c r="D98" s="262">
        <f t="shared" si="41"/>
        <v>300</v>
      </c>
      <c r="E98" s="250">
        <f>D98/D102</f>
        <v>8.4650112866817159E-2</v>
      </c>
      <c r="F98" s="262">
        <f t="shared" si="42"/>
        <v>180</v>
      </c>
      <c r="G98" s="250">
        <f>F98/F102</f>
        <v>8.7209302325581398E-2</v>
      </c>
      <c r="H98" s="262">
        <f t="shared" si="42"/>
        <v>176</v>
      </c>
      <c r="I98" s="250">
        <f>H98/H102</f>
        <v>0.11686586985391766</v>
      </c>
      <c r="J98" s="262">
        <f t="shared" si="43"/>
        <v>160</v>
      </c>
      <c r="K98" s="250">
        <f>J98/J102</f>
        <v>0.10139416983523447</v>
      </c>
      <c r="L98" s="262">
        <f t="shared" si="43"/>
        <v>72</v>
      </c>
      <c r="M98" s="250">
        <f>L98/L102</f>
        <v>3.643724696356275E-2</v>
      </c>
      <c r="N98" s="262">
        <f t="shared" si="44"/>
        <v>100</v>
      </c>
      <c r="O98" s="250">
        <f>N98/N102</f>
        <v>3.4059945504087197E-2</v>
      </c>
      <c r="P98" s="262">
        <f t="shared" si="45"/>
        <v>114</v>
      </c>
      <c r="Q98" s="250">
        <f>P98/P102</f>
        <v>3.6703155183515773E-2</v>
      </c>
    </row>
    <row r="99" spans="1:17" x14ac:dyDescent="0.2">
      <c r="A99" s="248" t="s">
        <v>92</v>
      </c>
      <c r="B99" s="262">
        <f t="shared" si="40"/>
        <v>66</v>
      </c>
      <c r="C99" s="250">
        <f>B99/B102</f>
        <v>2.4719101123595506E-2</v>
      </c>
      <c r="D99" s="262">
        <f t="shared" si="41"/>
        <v>142</v>
      </c>
      <c r="E99" s="250">
        <f>D99/D105</f>
        <v>7.082294264339152E-2</v>
      </c>
      <c r="F99" s="262">
        <f t="shared" si="42"/>
        <v>106</v>
      </c>
      <c r="G99" s="250">
        <f>F99/F102</f>
        <v>5.1356589147286823E-2</v>
      </c>
      <c r="H99" s="262">
        <f t="shared" si="42"/>
        <v>82</v>
      </c>
      <c r="I99" s="250">
        <f>H99/H102</f>
        <v>5.4448871181938911E-2</v>
      </c>
      <c r="J99" s="262">
        <f t="shared" si="43"/>
        <v>80</v>
      </c>
      <c r="K99" s="250">
        <f>J99/J102</f>
        <v>5.0697084917617236E-2</v>
      </c>
      <c r="L99" s="262">
        <f t="shared" si="43"/>
        <v>44</v>
      </c>
      <c r="M99" s="250">
        <f>L99/L102</f>
        <v>2.2267206477732792E-2</v>
      </c>
      <c r="N99" s="262">
        <f t="shared" si="44"/>
        <v>34</v>
      </c>
      <c r="O99" s="250">
        <f>N99/N102</f>
        <v>1.1580381471389645E-2</v>
      </c>
      <c r="P99" s="262">
        <f t="shared" si="45"/>
        <v>58</v>
      </c>
      <c r="Q99" s="250">
        <f>P99/P102</f>
        <v>1.8673535093367676E-2</v>
      </c>
    </row>
    <row r="100" spans="1:17" x14ac:dyDescent="0.2">
      <c r="A100" s="248" t="s">
        <v>93</v>
      </c>
      <c r="B100" s="262">
        <f t="shared" si="40"/>
        <v>12</v>
      </c>
      <c r="C100" s="250">
        <f>B100/B102</f>
        <v>4.4943820224719105E-3</v>
      </c>
      <c r="D100" s="262">
        <f t="shared" si="41"/>
        <v>24</v>
      </c>
      <c r="E100" s="250">
        <f>D100/D102</f>
        <v>6.7720090293453723E-3</v>
      </c>
      <c r="F100" s="262">
        <f t="shared" si="42"/>
        <v>22</v>
      </c>
      <c r="G100" s="250">
        <f>F100/F102</f>
        <v>1.065891472868217E-2</v>
      </c>
      <c r="H100" s="262">
        <f t="shared" si="42"/>
        <v>20</v>
      </c>
      <c r="I100" s="250">
        <f>H100/H102</f>
        <v>1.3280212483399735E-2</v>
      </c>
      <c r="J100" s="262">
        <f t="shared" si="43"/>
        <v>16</v>
      </c>
      <c r="K100" s="250">
        <f>J100/J102</f>
        <v>1.0139416983523447E-2</v>
      </c>
      <c r="L100" s="262">
        <f t="shared" si="43"/>
        <v>4</v>
      </c>
      <c r="M100" s="250">
        <f>L100/L102</f>
        <v>2.0242914979757085E-3</v>
      </c>
      <c r="N100" s="262">
        <f t="shared" si="44"/>
        <v>10</v>
      </c>
      <c r="O100" s="250">
        <f>N100/N102</f>
        <v>3.4059945504087193E-3</v>
      </c>
      <c r="P100" s="262">
        <f t="shared" si="45"/>
        <v>10</v>
      </c>
      <c r="Q100" s="250">
        <f>P100/P102</f>
        <v>3.2195750160978749E-3</v>
      </c>
    </row>
    <row r="101" spans="1:17" x14ac:dyDescent="0.2">
      <c r="A101" s="258" t="s">
        <v>94</v>
      </c>
      <c r="B101" s="263">
        <f t="shared" si="40"/>
        <v>220</v>
      </c>
      <c r="C101" s="260">
        <f>B101/B102</f>
        <v>8.2397003745318345E-2</v>
      </c>
      <c r="D101" s="263">
        <f t="shared" si="41"/>
        <v>466</v>
      </c>
      <c r="E101" s="260">
        <f>D101/D102</f>
        <v>0.13148984198645597</v>
      </c>
      <c r="F101" s="263">
        <f t="shared" si="42"/>
        <v>308</v>
      </c>
      <c r="G101" s="260">
        <f>F101/F102</f>
        <v>0.14922480620155038</v>
      </c>
      <c r="H101" s="263">
        <f t="shared" si="42"/>
        <v>278</v>
      </c>
      <c r="I101" s="260">
        <f>H101/H102</f>
        <v>0.18459495351925631</v>
      </c>
      <c r="J101" s="263">
        <f t="shared" si="43"/>
        <v>256</v>
      </c>
      <c r="K101" s="260">
        <f>J101/J102</f>
        <v>0.16223067173637515</v>
      </c>
      <c r="L101" s="263">
        <f t="shared" si="43"/>
        <v>120</v>
      </c>
      <c r="M101" s="260">
        <f>L101/L102</f>
        <v>6.0728744939271252E-2</v>
      </c>
      <c r="N101" s="263">
        <f t="shared" si="44"/>
        <v>158</v>
      </c>
      <c r="O101" s="260">
        <f>N101/N102</f>
        <v>5.3814713896457762E-2</v>
      </c>
      <c r="P101" s="263">
        <f t="shared" si="45"/>
        <v>182</v>
      </c>
      <c r="Q101" s="260">
        <f>P101/P102</f>
        <v>5.8596265292981328E-2</v>
      </c>
    </row>
    <row r="102" spans="1:17" ht="13.5" thickBot="1" x14ac:dyDescent="0.25">
      <c r="A102" s="253" t="s">
        <v>84</v>
      </c>
      <c r="B102" s="264">
        <f t="shared" ref="B102:G102" si="46">SUM(B94:B100)</f>
        <v>2670</v>
      </c>
      <c r="C102" s="254">
        <f t="shared" si="46"/>
        <v>1</v>
      </c>
      <c r="D102" s="264">
        <f t="shared" si="46"/>
        <v>3544</v>
      </c>
      <c r="E102" s="254">
        <f t="shared" si="46"/>
        <v>1.0307552225530978</v>
      </c>
      <c r="F102" s="264">
        <f t="shared" si="46"/>
        <v>2064</v>
      </c>
      <c r="G102" s="254">
        <f t="shared" si="46"/>
        <v>1</v>
      </c>
      <c r="H102" s="264">
        <f t="shared" ref="H102:M102" si="47">SUM(H94:H100)</f>
        <v>1506</v>
      </c>
      <c r="I102" s="254">
        <f t="shared" si="47"/>
        <v>1</v>
      </c>
      <c r="J102" s="264">
        <f t="shared" si="47"/>
        <v>1578</v>
      </c>
      <c r="K102" s="254">
        <f t="shared" si="47"/>
        <v>1</v>
      </c>
      <c r="L102" s="264">
        <f t="shared" si="47"/>
        <v>1976</v>
      </c>
      <c r="M102" s="254">
        <f t="shared" si="47"/>
        <v>1</v>
      </c>
      <c r="N102" s="264">
        <f>SUM(N94:N100)</f>
        <v>2936</v>
      </c>
      <c r="O102" s="254">
        <f>SUM(O94:O100)</f>
        <v>0.99999999999999989</v>
      </c>
      <c r="P102" s="264">
        <f>SUM(P94:P100)</f>
        <v>3106</v>
      </c>
      <c r="Q102" s="254">
        <f>SUM(Q94:Q100)</f>
        <v>0.99999999999999989</v>
      </c>
    </row>
    <row r="104" spans="1:17" ht="13.5" thickBot="1" x14ac:dyDescent="0.25"/>
    <row r="105" spans="1:17" x14ac:dyDescent="0.2">
      <c r="A105" s="247" t="s">
        <v>47</v>
      </c>
      <c r="B105" s="1198">
        <v>2004</v>
      </c>
      <c r="C105" s="1199"/>
      <c r="D105" s="1198">
        <v>2005</v>
      </c>
      <c r="E105" s="1199"/>
      <c r="F105" s="1198">
        <v>2006</v>
      </c>
      <c r="G105" s="1199"/>
      <c r="H105" s="1198">
        <v>2007</v>
      </c>
      <c r="I105" s="1199"/>
      <c r="J105" s="1198">
        <v>2008</v>
      </c>
      <c r="K105" s="1199"/>
      <c r="L105" s="1198">
        <v>2009</v>
      </c>
      <c r="M105" s="1199"/>
      <c r="N105" s="1198">
        <v>2010</v>
      </c>
      <c r="O105" s="1199"/>
      <c r="P105" s="1198">
        <v>2011</v>
      </c>
      <c r="Q105" s="1199"/>
    </row>
    <row r="106" spans="1:17" x14ac:dyDescent="0.2">
      <c r="A106" s="248" t="s">
        <v>36</v>
      </c>
      <c r="B106" s="249" t="s">
        <v>29</v>
      </c>
      <c r="C106" s="6" t="s">
        <v>37</v>
      </c>
      <c r="D106" s="249" t="s">
        <v>29</v>
      </c>
      <c r="E106" s="6" t="s">
        <v>37</v>
      </c>
      <c r="F106" s="249" t="s">
        <v>29</v>
      </c>
      <c r="G106" s="6" t="s">
        <v>37</v>
      </c>
      <c r="H106" s="249" t="s">
        <v>29</v>
      </c>
      <c r="I106" s="6" t="s">
        <v>37</v>
      </c>
      <c r="J106" s="249" t="s">
        <v>29</v>
      </c>
      <c r="K106" s="6" t="s">
        <v>37</v>
      </c>
      <c r="L106" s="249" t="s">
        <v>29</v>
      </c>
      <c r="M106" s="6" t="s">
        <v>37</v>
      </c>
      <c r="N106" s="249" t="s">
        <v>29</v>
      </c>
      <c r="O106" s="6" t="s">
        <v>37</v>
      </c>
      <c r="P106" s="249" t="s">
        <v>29</v>
      </c>
      <c r="Q106" s="6" t="s">
        <v>37</v>
      </c>
    </row>
    <row r="107" spans="1:17" x14ac:dyDescent="0.2">
      <c r="A107" s="248" t="s">
        <v>38</v>
      </c>
      <c r="B107" s="262">
        <f>'Closed Transactions'!B53</f>
        <v>489</v>
      </c>
      <c r="C107" s="250">
        <f>B107/B115</f>
        <v>0.45446096654275092</v>
      </c>
      <c r="D107" s="262">
        <f>'Closed Transactions'!B65</f>
        <v>225</v>
      </c>
      <c r="E107" s="250">
        <f>D107/D115</f>
        <v>0.18844221105527639</v>
      </c>
      <c r="F107" s="262">
        <f>'Closed Transactions'!B77</f>
        <v>61</v>
      </c>
      <c r="G107" s="250">
        <f>F107/F115</f>
        <v>8.9181286549707597E-2</v>
      </c>
      <c r="H107" s="262">
        <f>'Closed Transactions'!B89</f>
        <v>109</v>
      </c>
      <c r="I107" s="250">
        <f>H107/H115</f>
        <v>0.18956521739130436</v>
      </c>
      <c r="J107" s="262">
        <f>'Closed Transactions'!B101</f>
        <v>198</v>
      </c>
      <c r="K107" s="250">
        <f>J107/J115</f>
        <v>0.34494773519163763</v>
      </c>
      <c r="L107" s="262">
        <f>'Closed Transactions'!B113</f>
        <v>478</v>
      </c>
      <c r="M107" s="250">
        <f>L107/L115</f>
        <v>0.6512261580381471</v>
      </c>
      <c r="N107" s="262">
        <f>'Closed Transactions'!B125</f>
        <v>692</v>
      </c>
      <c r="O107" s="250">
        <f>N107/N115</f>
        <v>0.61565836298932386</v>
      </c>
      <c r="P107" s="262">
        <f>'Closed Transactions'!B137</f>
        <v>804</v>
      </c>
      <c r="Q107" s="250">
        <f>P107/P115</f>
        <v>0.63657957244655583</v>
      </c>
    </row>
    <row r="108" spans="1:17" x14ac:dyDescent="0.2">
      <c r="A108" s="248" t="s">
        <v>39</v>
      </c>
      <c r="B108" s="262">
        <f>'Closed Transactions'!C53</f>
        <v>329</v>
      </c>
      <c r="C108" s="250">
        <f>B108/B115</f>
        <v>0.30576208178438663</v>
      </c>
      <c r="D108" s="262">
        <f>'Closed Transactions'!C65</f>
        <v>569</v>
      </c>
      <c r="E108" s="250">
        <f>D108/D115</f>
        <v>0.47654941373534337</v>
      </c>
      <c r="F108" s="262">
        <f>'Closed Transactions'!C77</f>
        <v>336</v>
      </c>
      <c r="G108" s="250">
        <f>F108/F115</f>
        <v>0.49122807017543857</v>
      </c>
      <c r="H108" s="262">
        <f>'Closed Transactions'!C89</f>
        <v>239</v>
      </c>
      <c r="I108" s="250">
        <f>H108/H115</f>
        <v>0.41565217391304349</v>
      </c>
      <c r="J108" s="262">
        <f>'Closed Transactions'!C101</f>
        <v>206</v>
      </c>
      <c r="K108" s="250">
        <f>J108/J115</f>
        <v>0.35888501742160278</v>
      </c>
      <c r="L108" s="262">
        <f>'Closed Transactions'!C113</f>
        <v>148</v>
      </c>
      <c r="M108" s="250">
        <f>L108/L115</f>
        <v>0.20163487738419619</v>
      </c>
      <c r="N108" s="262">
        <f>'Closed Transactions'!C125</f>
        <v>248</v>
      </c>
      <c r="O108" s="250">
        <f>N108/N115</f>
        <v>0.2206405693950178</v>
      </c>
      <c r="P108" s="262">
        <f>'Closed Transactions'!C137</f>
        <v>255</v>
      </c>
      <c r="Q108" s="250">
        <f>P108/P115</f>
        <v>0.20190023752969122</v>
      </c>
    </row>
    <row r="109" spans="1:17" x14ac:dyDescent="0.2">
      <c r="A109" s="248" t="s">
        <v>40</v>
      </c>
      <c r="B109" s="262">
        <f>'Closed Transactions'!D53</f>
        <v>105</v>
      </c>
      <c r="C109" s="250">
        <f>B109/B115</f>
        <v>9.7583643122676575E-2</v>
      </c>
      <c r="D109" s="262">
        <f>'Closed Transactions'!D65</f>
        <v>149</v>
      </c>
      <c r="E109" s="250">
        <f>D109/D115</f>
        <v>0.12479061976549413</v>
      </c>
      <c r="F109" s="262">
        <f>'Closed Transactions'!D77</f>
        <v>114</v>
      </c>
      <c r="G109" s="250">
        <f>F109/F115</f>
        <v>0.16666666666666666</v>
      </c>
      <c r="H109" s="262">
        <f>'Closed Transactions'!D89</f>
        <v>81</v>
      </c>
      <c r="I109" s="250">
        <f>H109/H115</f>
        <v>0.1408695652173913</v>
      </c>
      <c r="J109" s="262">
        <f>'Closed Transactions'!D101</f>
        <v>79</v>
      </c>
      <c r="K109" s="250">
        <f>J109/J115</f>
        <v>0.13763066202090593</v>
      </c>
      <c r="L109" s="262">
        <f>'Closed Transactions'!D113</f>
        <v>51</v>
      </c>
      <c r="M109" s="250">
        <f>L109/L115</f>
        <v>6.9482288828337874E-2</v>
      </c>
      <c r="N109" s="262">
        <f>'Closed Transactions'!D125</f>
        <v>83</v>
      </c>
      <c r="O109" s="250">
        <f>N109/N115</f>
        <v>7.384341637010676E-2</v>
      </c>
      <c r="P109" s="262">
        <f>'Closed Transactions'!D137</f>
        <v>83</v>
      </c>
      <c r="Q109" s="250">
        <f>P109/P115</f>
        <v>6.5716547901821062E-2</v>
      </c>
    </row>
    <row r="110" spans="1:17" x14ac:dyDescent="0.2">
      <c r="A110" s="248" t="s">
        <v>41</v>
      </c>
      <c r="B110" s="262">
        <f>'Closed Transactions'!E53</f>
        <v>43</v>
      </c>
      <c r="C110" s="250">
        <f>B110/B115</f>
        <v>3.9962825278810406E-2</v>
      </c>
      <c r="D110" s="262">
        <f>'Closed Transactions'!E65</f>
        <v>93</v>
      </c>
      <c r="E110" s="250">
        <f>D110/D115</f>
        <v>7.7889447236180909E-2</v>
      </c>
      <c r="F110" s="262">
        <f>'Closed Transactions'!E77</f>
        <v>69</v>
      </c>
      <c r="G110" s="250">
        <f>F110/F115</f>
        <v>0.10087719298245613</v>
      </c>
      <c r="H110" s="262">
        <f>'Closed Transactions'!E89</f>
        <v>44</v>
      </c>
      <c r="I110" s="250">
        <f>H110/H115</f>
        <v>7.6521739130434779E-2</v>
      </c>
      <c r="J110" s="262">
        <f>'Closed Transactions'!E101</f>
        <v>25</v>
      </c>
      <c r="K110" s="250">
        <f>J110/J115</f>
        <v>4.3554006968641118E-2</v>
      </c>
      <c r="L110" s="262">
        <f>'Closed Transactions'!E113</f>
        <v>13</v>
      </c>
      <c r="M110" s="250">
        <f>L110/L115</f>
        <v>1.7711171662125342E-2</v>
      </c>
      <c r="N110" s="262">
        <f>'Closed Transactions'!E125</f>
        <v>29</v>
      </c>
      <c r="O110" s="250">
        <f>N110/N115</f>
        <v>2.5800711743772242E-2</v>
      </c>
      <c r="P110" s="262">
        <f>'Closed Transactions'!E137</f>
        <v>36</v>
      </c>
      <c r="Q110" s="250">
        <f>P110/P115</f>
        <v>2.8503562945368172E-2</v>
      </c>
    </row>
    <row r="111" spans="1:17" x14ac:dyDescent="0.2">
      <c r="A111" s="248" t="s">
        <v>91</v>
      </c>
      <c r="B111" s="262">
        <f>'Closed Transactions'!F53</f>
        <v>68</v>
      </c>
      <c r="C111" s="250">
        <f>B111/B115</f>
        <v>6.3197026022304828E-2</v>
      </c>
      <c r="D111" s="262">
        <f>'Closed Transactions'!F65</f>
        <v>108</v>
      </c>
      <c r="E111" s="250">
        <f>D111/D115</f>
        <v>9.0452261306532666E-2</v>
      </c>
      <c r="F111" s="262">
        <f>'Closed Transactions'!F77</f>
        <v>71</v>
      </c>
      <c r="G111" s="250">
        <f>F111/F115</f>
        <v>0.10380116959064327</v>
      </c>
      <c r="H111" s="262">
        <f>'Closed Transactions'!F89</f>
        <v>61</v>
      </c>
      <c r="I111" s="250">
        <f>H111/H115</f>
        <v>0.10608695652173913</v>
      </c>
      <c r="J111" s="262">
        <f>'Closed Transactions'!F101</f>
        <v>38</v>
      </c>
      <c r="K111" s="250">
        <f>J111/J115</f>
        <v>6.6202090592334492E-2</v>
      </c>
      <c r="L111" s="262">
        <f>'Closed Transactions'!F113</f>
        <v>21</v>
      </c>
      <c r="M111" s="250">
        <f>L111/L115</f>
        <v>2.8610354223433242E-2</v>
      </c>
      <c r="N111" s="262">
        <f>'Closed Transactions'!F125</f>
        <v>40</v>
      </c>
      <c r="O111" s="250">
        <f>N111/N115</f>
        <v>3.5587188612099648E-2</v>
      </c>
      <c r="P111" s="262">
        <f>'Closed Transactions'!F137</f>
        <v>62</v>
      </c>
      <c r="Q111" s="250">
        <f>P111/P115</f>
        <v>4.9089469517022963E-2</v>
      </c>
    </row>
    <row r="112" spans="1:17" x14ac:dyDescent="0.2">
      <c r="A112" s="248" t="s">
        <v>92</v>
      </c>
      <c r="B112" s="262">
        <f>'Closed Transactions'!G53</f>
        <v>37</v>
      </c>
      <c r="C112" s="250">
        <f>B112/B115</f>
        <v>3.4386617100371747E-2</v>
      </c>
      <c r="D112" s="262">
        <f>'Closed Transactions'!G65</f>
        <v>46</v>
      </c>
      <c r="E112" s="250">
        <f>D112/D115</f>
        <v>3.8525963149078725E-2</v>
      </c>
      <c r="F112" s="262">
        <f>'Closed Transactions'!G77</f>
        <v>30</v>
      </c>
      <c r="G112" s="250">
        <f>F112/F115</f>
        <v>4.3859649122807015E-2</v>
      </c>
      <c r="H112" s="262">
        <f>'Closed Transactions'!G89</f>
        <v>37</v>
      </c>
      <c r="I112" s="250">
        <f>H112/H115</f>
        <v>6.4347826086956522E-2</v>
      </c>
      <c r="J112" s="262">
        <f>'Closed Transactions'!G101</f>
        <v>25</v>
      </c>
      <c r="K112" s="250">
        <f>J112/J115</f>
        <v>4.3554006968641118E-2</v>
      </c>
      <c r="L112" s="262">
        <f>'Closed Transactions'!G113</f>
        <v>17</v>
      </c>
      <c r="M112" s="250">
        <f>L112/L115</f>
        <v>2.316076294277929E-2</v>
      </c>
      <c r="N112" s="262">
        <f>'Closed Transactions'!G125</f>
        <v>26</v>
      </c>
      <c r="O112" s="250">
        <f>N112/N115</f>
        <v>2.3131672597864767E-2</v>
      </c>
      <c r="P112" s="262">
        <f>'Closed Transactions'!G137</f>
        <v>19</v>
      </c>
      <c r="Q112" s="250">
        <f>P112/P115</f>
        <v>1.5043547110055424E-2</v>
      </c>
    </row>
    <row r="113" spans="1:17" x14ac:dyDescent="0.2">
      <c r="A113" s="248" t="s">
        <v>93</v>
      </c>
      <c r="B113" s="262">
        <f>'Closed Transactions'!H53</f>
        <v>5</v>
      </c>
      <c r="C113" s="250">
        <f>B113/B115</f>
        <v>4.646840148698885E-3</v>
      </c>
      <c r="D113" s="262">
        <f>'Closed Transactions'!H65</f>
        <v>4</v>
      </c>
      <c r="E113" s="250">
        <f>D113/D115</f>
        <v>3.3500837520938024E-3</v>
      </c>
      <c r="F113" s="262">
        <f>'Closed Transactions'!H77</f>
        <v>3</v>
      </c>
      <c r="G113" s="250">
        <f>F113/F115</f>
        <v>4.3859649122807015E-3</v>
      </c>
      <c r="H113" s="262">
        <f>'Closed Transactions'!H89</f>
        <v>4</v>
      </c>
      <c r="I113" s="250">
        <f>H113/H115</f>
        <v>6.956521739130435E-3</v>
      </c>
      <c r="J113" s="262">
        <f>'Closed Transactions'!H101</f>
        <v>3</v>
      </c>
      <c r="K113" s="250">
        <f>J113/J115</f>
        <v>5.2264808362369342E-3</v>
      </c>
      <c r="L113" s="262">
        <f>'Closed Transactions'!H113</f>
        <v>6</v>
      </c>
      <c r="M113" s="250">
        <f>L113/L115</f>
        <v>8.1743869209809257E-3</v>
      </c>
      <c r="N113" s="262">
        <f>'Closed Transactions'!H125</f>
        <v>6</v>
      </c>
      <c r="O113" s="250">
        <f>N113/N115</f>
        <v>5.3380782918149468E-3</v>
      </c>
      <c r="P113" s="262">
        <f>'Closed Transactions'!H137</f>
        <v>4</v>
      </c>
      <c r="Q113" s="250">
        <f>P113/P115</f>
        <v>3.1670625494853522E-3</v>
      </c>
    </row>
    <row r="114" spans="1:17" x14ac:dyDescent="0.2">
      <c r="A114" s="251" t="s">
        <v>94</v>
      </c>
      <c r="B114" s="715">
        <f>'Closed Transactions'!I53</f>
        <v>110</v>
      </c>
      <c r="C114" s="252">
        <f>B114/B115</f>
        <v>0.10223048327137546</v>
      </c>
      <c r="D114" s="715">
        <f>'Closed Transactions'!I65</f>
        <v>158</v>
      </c>
      <c r="E114" s="252">
        <f>D114/D115</f>
        <v>0.13232830820770519</v>
      </c>
      <c r="F114" s="715">
        <f>'Closed Transactions'!I77</f>
        <v>104</v>
      </c>
      <c r="G114" s="252">
        <f>F114/F115</f>
        <v>0.15204678362573099</v>
      </c>
      <c r="H114" s="715">
        <f>'Closed Transactions'!I89</f>
        <v>102</v>
      </c>
      <c r="I114" s="252">
        <f>H114/H115</f>
        <v>0.17739130434782607</v>
      </c>
      <c r="J114" s="715">
        <f>'Closed Transactions'!I101</f>
        <v>66</v>
      </c>
      <c r="K114" s="252">
        <f>J114/J115</f>
        <v>0.11498257839721254</v>
      </c>
      <c r="L114" s="715">
        <f>'Closed Transactions'!I113</f>
        <v>44</v>
      </c>
      <c r="M114" s="252">
        <f>L114/L115</f>
        <v>5.9945504087193457E-2</v>
      </c>
      <c r="N114" s="715">
        <f>'Closed Transactions'!I125</f>
        <v>72</v>
      </c>
      <c r="O114" s="252">
        <f>N114/N115</f>
        <v>6.4056939501779361E-2</v>
      </c>
      <c r="P114" s="715">
        <f>'Closed Transactions'!I137</f>
        <v>85</v>
      </c>
      <c r="Q114" s="252">
        <f>P114/P115</f>
        <v>6.7300079176563735E-2</v>
      </c>
    </row>
    <row r="115" spans="1:17" ht="13.5" thickBot="1" x14ac:dyDescent="0.25">
      <c r="A115" s="253" t="s">
        <v>42</v>
      </c>
      <c r="B115" s="264">
        <f t="shared" ref="B115:G115" si="48">SUM(B107:B113)</f>
        <v>1076</v>
      </c>
      <c r="C115" s="254">
        <f t="shared" si="48"/>
        <v>0.99999999999999989</v>
      </c>
      <c r="D115" s="264">
        <f t="shared" si="48"/>
        <v>1194</v>
      </c>
      <c r="E115" s="254">
        <f t="shared" si="48"/>
        <v>1</v>
      </c>
      <c r="F115" s="264">
        <f t="shared" si="48"/>
        <v>684</v>
      </c>
      <c r="G115" s="254">
        <f t="shared" si="48"/>
        <v>0.99999999999999989</v>
      </c>
      <c r="H115" s="264">
        <f t="shared" ref="H115:M115" si="49">SUM(H107:H113)</f>
        <v>575</v>
      </c>
      <c r="I115" s="254">
        <f t="shared" si="49"/>
        <v>1.0000000000000002</v>
      </c>
      <c r="J115" s="264">
        <f t="shared" si="49"/>
        <v>574</v>
      </c>
      <c r="K115" s="254">
        <f t="shared" si="49"/>
        <v>0.99999999999999989</v>
      </c>
      <c r="L115" s="264">
        <f t="shared" si="49"/>
        <v>734</v>
      </c>
      <c r="M115" s="254">
        <f t="shared" si="49"/>
        <v>0.99999999999999989</v>
      </c>
      <c r="N115" s="264">
        <f>SUM(N107:N113)</f>
        <v>1124</v>
      </c>
      <c r="O115" s="254">
        <f>SUM(O107:O113)</f>
        <v>1</v>
      </c>
      <c r="P115" s="264">
        <f>SUM(P107:P113)</f>
        <v>1263</v>
      </c>
      <c r="Q115" s="254">
        <f>SUM(Q107:Q113)</f>
        <v>1</v>
      </c>
    </row>
    <row r="117" spans="1:17" ht="13.5" thickBot="1" x14ac:dyDescent="0.25"/>
    <row r="118" spans="1:17" x14ac:dyDescent="0.2">
      <c r="A118" s="247" t="s">
        <v>48</v>
      </c>
      <c r="B118" s="1198">
        <v>2004</v>
      </c>
      <c r="C118" s="1199"/>
      <c r="D118" s="1198">
        <v>2005</v>
      </c>
      <c r="E118" s="1199"/>
      <c r="F118" s="1198">
        <v>2006</v>
      </c>
      <c r="G118" s="1199"/>
      <c r="H118" s="1198">
        <v>2007</v>
      </c>
      <c r="I118" s="1199"/>
      <c r="J118" s="1198">
        <v>2008</v>
      </c>
      <c r="K118" s="1199"/>
      <c r="L118" s="1198">
        <v>2009</v>
      </c>
      <c r="M118" s="1199"/>
      <c r="N118" s="1198">
        <v>2010</v>
      </c>
      <c r="O118" s="1199"/>
      <c r="P118" s="1198">
        <v>2011</v>
      </c>
      <c r="Q118" s="1199"/>
    </row>
    <row r="119" spans="1:17" x14ac:dyDescent="0.2">
      <c r="A119" s="248" t="s">
        <v>36</v>
      </c>
      <c r="B119" s="249" t="s">
        <v>45</v>
      </c>
      <c r="C119" s="6" t="s">
        <v>46</v>
      </c>
      <c r="D119" s="249" t="s">
        <v>45</v>
      </c>
      <c r="E119" s="6" t="s">
        <v>46</v>
      </c>
      <c r="F119" s="249" t="s">
        <v>45</v>
      </c>
      <c r="G119" s="6" t="s">
        <v>46</v>
      </c>
      <c r="H119" s="249" t="s">
        <v>45</v>
      </c>
      <c r="I119" s="6" t="s">
        <v>46</v>
      </c>
      <c r="J119" s="249" t="s">
        <v>45</v>
      </c>
      <c r="K119" s="6" t="s">
        <v>46</v>
      </c>
      <c r="L119" s="249" t="s">
        <v>45</v>
      </c>
      <c r="M119" s="6" t="s">
        <v>46</v>
      </c>
      <c r="N119" s="249" t="s">
        <v>45</v>
      </c>
      <c r="O119" s="6" t="s">
        <v>46</v>
      </c>
      <c r="P119" s="249" t="s">
        <v>45</v>
      </c>
      <c r="Q119" s="6" t="s">
        <v>46</v>
      </c>
    </row>
    <row r="120" spans="1:17" x14ac:dyDescent="0.2">
      <c r="A120" s="248" t="s">
        <v>38</v>
      </c>
      <c r="B120" s="262">
        <f t="shared" ref="B120:B127" si="50">B107*2</f>
        <v>978</v>
      </c>
      <c r="C120" s="250">
        <f>B120/B128</f>
        <v>0.45446096654275092</v>
      </c>
      <c r="D120" s="262">
        <f t="shared" ref="D120:D127" si="51">D107*2</f>
        <v>450</v>
      </c>
      <c r="E120" s="250">
        <f>D120/D128</f>
        <v>0.18844221105527639</v>
      </c>
      <c r="F120" s="262">
        <f t="shared" ref="F120:H127" si="52">F107*2</f>
        <v>122</v>
      </c>
      <c r="G120" s="250">
        <f>F120/F128</f>
        <v>8.9181286549707597E-2</v>
      </c>
      <c r="H120" s="262">
        <f t="shared" si="52"/>
        <v>218</v>
      </c>
      <c r="I120" s="250">
        <f>H120/H128</f>
        <v>0.18956521739130436</v>
      </c>
      <c r="J120" s="262">
        <f t="shared" ref="J120:L127" si="53">J107*2</f>
        <v>396</v>
      </c>
      <c r="K120" s="250">
        <f>J120/J128</f>
        <v>0.34494773519163763</v>
      </c>
      <c r="L120" s="262">
        <f t="shared" si="53"/>
        <v>956</v>
      </c>
      <c r="M120" s="250">
        <f>L120/L128</f>
        <v>0.6512261580381471</v>
      </c>
      <c r="N120" s="262">
        <f t="shared" ref="N120:N127" si="54">N107*2</f>
        <v>1384</v>
      </c>
      <c r="O120" s="250">
        <f>N120/N128</f>
        <v>0.61565836298932386</v>
      </c>
      <c r="P120" s="262">
        <f t="shared" ref="P120:P127" si="55">P107*2</f>
        <v>1608</v>
      </c>
      <c r="Q120" s="250">
        <f>P120/P128</f>
        <v>0.63657957244655583</v>
      </c>
    </row>
    <row r="121" spans="1:17" x14ac:dyDescent="0.2">
      <c r="A121" s="248" t="s">
        <v>39</v>
      </c>
      <c r="B121" s="262">
        <f t="shared" si="50"/>
        <v>658</v>
      </c>
      <c r="C121" s="250">
        <f>B121/B128</f>
        <v>0.30576208178438663</v>
      </c>
      <c r="D121" s="262">
        <f t="shared" si="51"/>
        <v>1138</v>
      </c>
      <c r="E121" s="250">
        <f>D121/D128</f>
        <v>0.47654941373534337</v>
      </c>
      <c r="F121" s="262">
        <f t="shared" si="52"/>
        <v>672</v>
      </c>
      <c r="G121" s="250">
        <f>F121/F128</f>
        <v>0.49122807017543857</v>
      </c>
      <c r="H121" s="262">
        <f t="shared" si="52"/>
        <v>478</v>
      </c>
      <c r="I121" s="250">
        <f>H121/H128</f>
        <v>0.41565217391304349</v>
      </c>
      <c r="J121" s="262">
        <f t="shared" si="53"/>
        <v>412</v>
      </c>
      <c r="K121" s="250">
        <f>J121/J128</f>
        <v>0.35888501742160278</v>
      </c>
      <c r="L121" s="262">
        <f t="shared" si="53"/>
        <v>296</v>
      </c>
      <c r="M121" s="250">
        <f>L121/L128</f>
        <v>0.20163487738419619</v>
      </c>
      <c r="N121" s="262">
        <f t="shared" si="54"/>
        <v>496</v>
      </c>
      <c r="O121" s="250">
        <f>N121/N128</f>
        <v>0.2206405693950178</v>
      </c>
      <c r="P121" s="262">
        <f t="shared" si="55"/>
        <v>510</v>
      </c>
      <c r="Q121" s="250">
        <f>P121/P128</f>
        <v>0.20190023752969122</v>
      </c>
    </row>
    <row r="122" spans="1:17" x14ac:dyDescent="0.2">
      <c r="A122" s="248" t="s">
        <v>40</v>
      </c>
      <c r="B122" s="262">
        <f t="shared" si="50"/>
        <v>210</v>
      </c>
      <c r="C122" s="250">
        <f>B122/B128</f>
        <v>9.7583643122676575E-2</v>
      </c>
      <c r="D122" s="262">
        <f t="shared" si="51"/>
        <v>298</v>
      </c>
      <c r="E122" s="250">
        <f>D122/D128</f>
        <v>0.12479061976549413</v>
      </c>
      <c r="F122" s="262">
        <f t="shared" si="52"/>
        <v>228</v>
      </c>
      <c r="G122" s="250">
        <f>F122/F128</f>
        <v>0.16666666666666666</v>
      </c>
      <c r="H122" s="262">
        <f t="shared" si="52"/>
        <v>162</v>
      </c>
      <c r="I122" s="250">
        <f>H122/H128</f>
        <v>0.1408695652173913</v>
      </c>
      <c r="J122" s="262">
        <f t="shared" si="53"/>
        <v>158</v>
      </c>
      <c r="K122" s="250">
        <f>J122/J128</f>
        <v>0.13763066202090593</v>
      </c>
      <c r="L122" s="262">
        <f t="shared" si="53"/>
        <v>102</v>
      </c>
      <c r="M122" s="250">
        <f>L122/L128</f>
        <v>6.9482288828337874E-2</v>
      </c>
      <c r="N122" s="262">
        <f t="shared" si="54"/>
        <v>166</v>
      </c>
      <c r="O122" s="250">
        <f>N122/N128</f>
        <v>7.384341637010676E-2</v>
      </c>
      <c r="P122" s="262">
        <f t="shared" si="55"/>
        <v>166</v>
      </c>
      <c r="Q122" s="250">
        <f>P122/P128</f>
        <v>6.5716547901821062E-2</v>
      </c>
    </row>
    <row r="123" spans="1:17" x14ac:dyDescent="0.2">
      <c r="A123" s="248" t="s">
        <v>41</v>
      </c>
      <c r="B123" s="262">
        <f t="shared" si="50"/>
        <v>86</v>
      </c>
      <c r="C123" s="250">
        <f>B123/B128</f>
        <v>3.9962825278810406E-2</v>
      </c>
      <c r="D123" s="262">
        <f t="shared" si="51"/>
        <v>186</v>
      </c>
      <c r="E123" s="250">
        <f>D123/D128</f>
        <v>7.7889447236180909E-2</v>
      </c>
      <c r="F123" s="262">
        <f t="shared" si="52"/>
        <v>138</v>
      </c>
      <c r="G123" s="250">
        <f>F123/F128</f>
        <v>0.10087719298245613</v>
      </c>
      <c r="H123" s="262">
        <f t="shared" si="52"/>
        <v>88</v>
      </c>
      <c r="I123" s="250">
        <f>H123/H128</f>
        <v>7.6521739130434779E-2</v>
      </c>
      <c r="J123" s="262">
        <f t="shared" si="53"/>
        <v>50</v>
      </c>
      <c r="K123" s="250">
        <f>J123/J128</f>
        <v>4.3554006968641118E-2</v>
      </c>
      <c r="L123" s="262">
        <f t="shared" si="53"/>
        <v>26</v>
      </c>
      <c r="M123" s="250">
        <f>L123/L128</f>
        <v>1.7711171662125342E-2</v>
      </c>
      <c r="N123" s="262">
        <f t="shared" si="54"/>
        <v>58</v>
      </c>
      <c r="O123" s="250">
        <f>N123/N128</f>
        <v>2.5800711743772242E-2</v>
      </c>
      <c r="P123" s="262">
        <f t="shared" si="55"/>
        <v>72</v>
      </c>
      <c r="Q123" s="250">
        <f>P123/P128</f>
        <v>2.8503562945368172E-2</v>
      </c>
    </row>
    <row r="124" spans="1:17" x14ac:dyDescent="0.2">
      <c r="A124" s="248" t="s">
        <v>91</v>
      </c>
      <c r="B124" s="262">
        <f t="shared" si="50"/>
        <v>136</v>
      </c>
      <c r="C124" s="250">
        <f>B124/B128</f>
        <v>6.3197026022304828E-2</v>
      </c>
      <c r="D124" s="262">
        <f t="shared" si="51"/>
        <v>216</v>
      </c>
      <c r="E124" s="250">
        <f>D124/D128</f>
        <v>9.0452261306532666E-2</v>
      </c>
      <c r="F124" s="262">
        <f t="shared" si="52"/>
        <v>142</v>
      </c>
      <c r="G124" s="250">
        <f>F124/F128</f>
        <v>0.10380116959064327</v>
      </c>
      <c r="H124" s="262">
        <f t="shared" si="52"/>
        <v>122</v>
      </c>
      <c r="I124" s="250">
        <f>H124/H128</f>
        <v>0.10608695652173913</v>
      </c>
      <c r="J124" s="262">
        <f t="shared" si="53"/>
        <v>76</v>
      </c>
      <c r="K124" s="250">
        <f>J124/J128</f>
        <v>6.6202090592334492E-2</v>
      </c>
      <c r="L124" s="262">
        <f t="shared" si="53"/>
        <v>42</v>
      </c>
      <c r="M124" s="250">
        <f>L124/L128</f>
        <v>2.8610354223433242E-2</v>
      </c>
      <c r="N124" s="262">
        <f t="shared" si="54"/>
        <v>80</v>
      </c>
      <c r="O124" s="250">
        <f>N124/N128</f>
        <v>3.5587188612099648E-2</v>
      </c>
      <c r="P124" s="262">
        <f t="shared" si="55"/>
        <v>124</v>
      </c>
      <c r="Q124" s="250">
        <f>P124/P128</f>
        <v>4.9089469517022963E-2</v>
      </c>
    </row>
    <row r="125" spans="1:17" x14ac:dyDescent="0.2">
      <c r="A125" s="248" t="s">
        <v>92</v>
      </c>
      <c r="B125" s="262">
        <f t="shared" si="50"/>
        <v>74</v>
      </c>
      <c r="C125" s="250">
        <f>B125/B128</f>
        <v>3.4386617100371747E-2</v>
      </c>
      <c r="D125" s="262">
        <f t="shared" si="51"/>
        <v>92</v>
      </c>
      <c r="E125" s="250">
        <f>D125/D128</f>
        <v>3.8525963149078725E-2</v>
      </c>
      <c r="F125" s="262">
        <f t="shared" si="52"/>
        <v>60</v>
      </c>
      <c r="G125" s="250">
        <f>F125/F128</f>
        <v>4.3859649122807015E-2</v>
      </c>
      <c r="H125" s="262">
        <f t="shared" si="52"/>
        <v>74</v>
      </c>
      <c r="I125" s="250">
        <f>H125/H128</f>
        <v>6.4347826086956522E-2</v>
      </c>
      <c r="J125" s="262">
        <f t="shared" si="53"/>
        <v>50</v>
      </c>
      <c r="K125" s="250">
        <f>J125/J128</f>
        <v>4.3554006968641118E-2</v>
      </c>
      <c r="L125" s="262">
        <f t="shared" si="53"/>
        <v>34</v>
      </c>
      <c r="M125" s="250">
        <f>L125/L128</f>
        <v>2.316076294277929E-2</v>
      </c>
      <c r="N125" s="262">
        <f t="shared" si="54"/>
        <v>52</v>
      </c>
      <c r="O125" s="250">
        <f>N125/N128</f>
        <v>2.3131672597864767E-2</v>
      </c>
      <c r="P125" s="262">
        <f t="shared" si="55"/>
        <v>38</v>
      </c>
      <c r="Q125" s="250">
        <f>P125/P128</f>
        <v>1.5043547110055424E-2</v>
      </c>
    </row>
    <row r="126" spans="1:17" x14ac:dyDescent="0.2">
      <c r="A126" s="248" t="s">
        <v>93</v>
      </c>
      <c r="B126" s="262">
        <f t="shared" si="50"/>
        <v>10</v>
      </c>
      <c r="C126" s="250">
        <f>B126/B128</f>
        <v>4.646840148698885E-3</v>
      </c>
      <c r="D126" s="262">
        <f t="shared" si="51"/>
        <v>8</v>
      </c>
      <c r="E126" s="250">
        <f>D126/D128</f>
        <v>3.3500837520938024E-3</v>
      </c>
      <c r="F126" s="262">
        <f t="shared" si="52"/>
        <v>6</v>
      </c>
      <c r="G126" s="250">
        <f>F126/F128</f>
        <v>4.3859649122807015E-3</v>
      </c>
      <c r="H126" s="262">
        <f t="shared" si="52"/>
        <v>8</v>
      </c>
      <c r="I126" s="250">
        <f>H126/H128</f>
        <v>6.956521739130435E-3</v>
      </c>
      <c r="J126" s="262">
        <f t="shared" si="53"/>
        <v>6</v>
      </c>
      <c r="K126" s="250">
        <f>J126/J128</f>
        <v>5.2264808362369342E-3</v>
      </c>
      <c r="L126" s="262">
        <f t="shared" si="53"/>
        <v>12</v>
      </c>
      <c r="M126" s="250">
        <f>L126/L128</f>
        <v>8.1743869209809257E-3</v>
      </c>
      <c r="N126" s="262">
        <f t="shared" si="54"/>
        <v>12</v>
      </c>
      <c r="O126" s="250">
        <f>N126/N128</f>
        <v>5.3380782918149468E-3</v>
      </c>
      <c r="P126" s="262">
        <f t="shared" si="55"/>
        <v>8</v>
      </c>
      <c r="Q126" s="250">
        <f>P126/P128</f>
        <v>3.1670625494853522E-3</v>
      </c>
    </row>
    <row r="127" spans="1:17" x14ac:dyDescent="0.2">
      <c r="A127" s="251" t="s">
        <v>94</v>
      </c>
      <c r="B127" s="715">
        <f t="shared" si="50"/>
        <v>220</v>
      </c>
      <c r="C127" s="252">
        <f>B127/B128</f>
        <v>0.10223048327137546</v>
      </c>
      <c r="D127" s="715">
        <f t="shared" si="51"/>
        <v>316</v>
      </c>
      <c r="E127" s="252">
        <f>D127/D128</f>
        <v>0.13232830820770519</v>
      </c>
      <c r="F127" s="715">
        <f t="shared" si="52"/>
        <v>208</v>
      </c>
      <c r="G127" s="252">
        <f>F127/F128</f>
        <v>0.15204678362573099</v>
      </c>
      <c r="H127" s="715">
        <f t="shared" si="52"/>
        <v>204</v>
      </c>
      <c r="I127" s="252">
        <f>H127/H128</f>
        <v>0.17739130434782607</v>
      </c>
      <c r="J127" s="715">
        <f t="shared" si="53"/>
        <v>132</v>
      </c>
      <c r="K127" s="252">
        <f>J127/J128</f>
        <v>0.11498257839721254</v>
      </c>
      <c r="L127" s="715">
        <f t="shared" si="53"/>
        <v>88</v>
      </c>
      <c r="M127" s="252">
        <f>L127/L128</f>
        <v>5.9945504087193457E-2</v>
      </c>
      <c r="N127" s="715">
        <f t="shared" si="54"/>
        <v>144</v>
      </c>
      <c r="O127" s="252">
        <f>N127/N128</f>
        <v>6.4056939501779361E-2</v>
      </c>
      <c r="P127" s="715">
        <f t="shared" si="55"/>
        <v>170</v>
      </c>
      <c r="Q127" s="252">
        <f>P127/P128</f>
        <v>6.7300079176563735E-2</v>
      </c>
    </row>
    <row r="128" spans="1:17" ht="13.5" thickBot="1" x14ac:dyDescent="0.25">
      <c r="A128" s="253" t="s">
        <v>84</v>
      </c>
      <c r="B128" s="264">
        <f t="shared" ref="B128:G128" si="56">SUM(B120:B126)</f>
        <v>2152</v>
      </c>
      <c r="C128" s="254">
        <f t="shared" si="56"/>
        <v>0.99999999999999989</v>
      </c>
      <c r="D128" s="264">
        <f t="shared" si="56"/>
        <v>2388</v>
      </c>
      <c r="E128" s="254">
        <f t="shared" si="56"/>
        <v>1</v>
      </c>
      <c r="F128" s="264">
        <f t="shared" si="56"/>
        <v>1368</v>
      </c>
      <c r="G128" s="254">
        <f t="shared" si="56"/>
        <v>0.99999999999999989</v>
      </c>
      <c r="H128" s="264">
        <f t="shared" ref="H128:M128" si="57">SUM(H120:H126)</f>
        <v>1150</v>
      </c>
      <c r="I128" s="254">
        <f t="shared" si="57"/>
        <v>1.0000000000000002</v>
      </c>
      <c r="J128" s="264">
        <f t="shared" si="57"/>
        <v>1148</v>
      </c>
      <c r="K128" s="254">
        <f t="shared" si="57"/>
        <v>0.99999999999999989</v>
      </c>
      <c r="L128" s="264">
        <f t="shared" si="57"/>
        <v>1468</v>
      </c>
      <c r="M128" s="254">
        <f t="shared" si="57"/>
        <v>0.99999999999999989</v>
      </c>
      <c r="N128" s="264">
        <f>SUM(N120:N126)</f>
        <v>2248</v>
      </c>
      <c r="O128" s="254">
        <f>SUM(O120:O126)</f>
        <v>1</v>
      </c>
      <c r="P128" s="264">
        <f>SUM(P120:P126)</f>
        <v>2526</v>
      </c>
      <c r="Q128" s="254">
        <f>SUM(Q120:Q126)</f>
        <v>1</v>
      </c>
    </row>
    <row r="129" spans="1:17" x14ac:dyDescent="0.2">
      <c r="C129" s="183"/>
      <c r="E129" s="183"/>
      <c r="F129" s="255"/>
      <c r="G129" s="183"/>
      <c r="H129" s="255"/>
      <c r="I129" s="183"/>
      <c r="J129" s="255"/>
      <c r="K129" s="183"/>
      <c r="L129" s="255"/>
      <c r="M129" s="183"/>
      <c r="N129" s="255"/>
      <c r="O129" s="183"/>
      <c r="P129" s="255"/>
      <c r="Q129" s="183"/>
    </row>
    <row r="130" spans="1:17" ht="13.5" thickBot="1" x14ac:dyDescent="0.25">
      <c r="F130" s="255"/>
      <c r="G130" s="183"/>
      <c r="H130" s="255"/>
      <c r="I130" s="183"/>
      <c r="J130" s="255"/>
      <c r="K130" s="183"/>
      <c r="L130" s="255"/>
      <c r="M130" s="183"/>
      <c r="N130" s="255"/>
      <c r="O130" s="183"/>
      <c r="P130" s="255"/>
      <c r="Q130" s="183"/>
    </row>
    <row r="131" spans="1:17" x14ac:dyDescent="0.2">
      <c r="A131" s="256" t="s">
        <v>57</v>
      </c>
      <c r="B131" s="1196">
        <v>2004</v>
      </c>
      <c r="C131" s="1197"/>
      <c r="D131" s="1196">
        <v>2005</v>
      </c>
      <c r="E131" s="1197"/>
      <c r="F131" s="1196">
        <v>2006</v>
      </c>
      <c r="G131" s="1197"/>
      <c r="H131" s="1196">
        <v>2007</v>
      </c>
      <c r="I131" s="1197"/>
      <c r="J131" s="1196">
        <v>2008</v>
      </c>
      <c r="K131" s="1197"/>
      <c r="L131" s="1196">
        <v>2009</v>
      </c>
      <c r="M131" s="1197"/>
      <c r="N131" s="1196">
        <v>2010</v>
      </c>
      <c r="O131" s="1197"/>
      <c r="P131" s="1196">
        <v>2011</v>
      </c>
      <c r="Q131" s="1197"/>
    </row>
    <row r="132" spans="1:17" x14ac:dyDescent="0.2">
      <c r="A132" s="248" t="s">
        <v>36</v>
      </c>
      <c r="B132" s="249" t="s">
        <v>29</v>
      </c>
      <c r="C132" s="6" t="s">
        <v>37</v>
      </c>
      <c r="D132" s="249" t="s">
        <v>29</v>
      </c>
      <c r="E132" s="6" t="s">
        <v>37</v>
      </c>
      <c r="F132" s="249" t="s">
        <v>29</v>
      </c>
      <c r="G132" s="6" t="s">
        <v>37</v>
      </c>
      <c r="H132" s="249" t="s">
        <v>29</v>
      </c>
      <c r="I132" s="6" t="s">
        <v>37</v>
      </c>
      <c r="J132" s="249" t="s">
        <v>29</v>
      </c>
      <c r="K132" s="6" t="s">
        <v>37</v>
      </c>
      <c r="L132" s="249" t="s">
        <v>29</v>
      </c>
      <c r="M132" s="6" t="s">
        <v>37</v>
      </c>
      <c r="N132" s="249" t="s">
        <v>29</v>
      </c>
      <c r="O132" s="6" t="s">
        <v>37</v>
      </c>
      <c r="P132" s="249" t="s">
        <v>29</v>
      </c>
      <c r="Q132" s="6" t="s">
        <v>37</v>
      </c>
    </row>
    <row r="133" spans="1:17" x14ac:dyDescent="0.2">
      <c r="A133" s="248" t="s">
        <v>38</v>
      </c>
      <c r="B133" s="716">
        <f>B81+B107</f>
        <v>1162</v>
      </c>
      <c r="C133" s="250">
        <f>B133/B141</f>
        <v>0.48195769390294485</v>
      </c>
      <c r="D133" s="716">
        <f t="shared" ref="D133:D140" si="58">D81+D107</f>
        <v>633</v>
      </c>
      <c r="E133" s="250">
        <f>D133/D141</f>
        <v>0.2134187457855698</v>
      </c>
      <c r="F133" s="716">
        <f t="shared" ref="F133:H140" si="59">F81+F107</f>
        <v>151</v>
      </c>
      <c r="G133" s="250">
        <f>F133/F141</f>
        <v>8.7995337995337999E-2</v>
      </c>
      <c r="H133" s="716">
        <f t="shared" si="59"/>
        <v>263</v>
      </c>
      <c r="I133" s="250">
        <f>H133/H141</f>
        <v>0.19804216867469879</v>
      </c>
      <c r="J133" s="716">
        <f t="shared" ref="J133:L140" si="60">J81+J107</f>
        <v>424</v>
      </c>
      <c r="K133" s="250">
        <f>J133/J141</f>
        <v>0.31107850330154074</v>
      </c>
      <c r="L133" s="716">
        <f t="shared" si="60"/>
        <v>1100</v>
      </c>
      <c r="M133" s="250">
        <f>L133/L141</f>
        <v>0.63879210220673632</v>
      </c>
      <c r="N133" s="716">
        <f t="shared" ref="N133:N140" si="61">N81+N107</f>
        <v>1633</v>
      </c>
      <c r="O133" s="250">
        <f>N133/N141</f>
        <v>0.63001543209876543</v>
      </c>
      <c r="P133" s="716">
        <f t="shared" ref="P133:P140" si="62">P81+P107</f>
        <v>1807</v>
      </c>
      <c r="Q133" s="250">
        <f>P133/P141</f>
        <v>0.64169034090909094</v>
      </c>
    </row>
    <row r="134" spans="1:17" x14ac:dyDescent="0.2">
      <c r="A134" s="248" t="s">
        <v>39</v>
      </c>
      <c r="B134" s="716">
        <f>B82+B108</f>
        <v>700</v>
      </c>
      <c r="C134" s="250">
        <f>B134/B141</f>
        <v>0.29033596018249691</v>
      </c>
      <c r="D134" s="716">
        <f t="shared" si="58"/>
        <v>1319</v>
      </c>
      <c r="E134" s="250">
        <f>D134/D141</f>
        <v>0.44470667565745109</v>
      </c>
      <c r="F134" s="716">
        <f t="shared" si="59"/>
        <v>844</v>
      </c>
      <c r="G134" s="250">
        <f>F134/F141</f>
        <v>0.49184149184149184</v>
      </c>
      <c r="H134" s="716">
        <f t="shared" si="59"/>
        <v>537</v>
      </c>
      <c r="I134" s="250">
        <f>H134/H141</f>
        <v>0.40436746987951805</v>
      </c>
      <c r="J134" s="716">
        <f t="shared" si="60"/>
        <v>499</v>
      </c>
      <c r="K134" s="250">
        <f>J134/J141</f>
        <v>0.3661041819515774</v>
      </c>
      <c r="L134" s="716">
        <f t="shared" si="60"/>
        <v>365</v>
      </c>
      <c r="M134" s="250">
        <f>L134/L141</f>
        <v>0.21196283391405343</v>
      </c>
      <c r="N134" s="716">
        <f t="shared" si="61"/>
        <v>564</v>
      </c>
      <c r="O134" s="250">
        <f>N134/N141</f>
        <v>0.21759259259259259</v>
      </c>
      <c r="P134" s="716">
        <f t="shared" si="62"/>
        <v>576</v>
      </c>
      <c r="Q134" s="250">
        <f>P134/P141</f>
        <v>0.20454545454545456</v>
      </c>
    </row>
    <row r="135" spans="1:17" x14ac:dyDescent="0.2">
      <c r="A135" s="248" t="s">
        <v>40</v>
      </c>
      <c r="B135" s="716">
        <f>B83+B109</f>
        <v>219</v>
      </c>
      <c r="C135" s="250">
        <f>B135/B141</f>
        <v>9.0833678971381171E-2</v>
      </c>
      <c r="D135" s="716">
        <f t="shared" si="58"/>
        <v>397</v>
      </c>
      <c r="E135" s="250">
        <f>D135/D141</f>
        <v>0.13385030343897505</v>
      </c>
      <c r="F135" s="716">
        <f t="shared" si="59"/>
        <v>293</v>
      </c>
      <c r="G135" s="250">
        <f>F135/F141</f>
        <v>0.17074592074592074</v>
      </c>
      <c r="H135" s="716">
        <f t="shared" si="59"/>
        <v>189</v>
      </c>
      <c r="I135" s="250">
        <f>H135/H141</f>
        <v>0.14231927710843373</v>
      </c>
      <c r="J135" s="716">
        <f t="shared" si="60"/>
        <v>182</v>
      </c>
      <c r="K135" s="250">
        <f>J135/J141</f>
        <v>0.13352898019075568</v>
      </c>
      <c r="L135" s="716">
        <f t="shared" si="60"/>
        <v>114</v>
      </c>
      <c r="M135" s="250">
        <f>L135/L141</f>
        <v>6.6202090592334492E-2</v>
      </c>
      <c r="N135" s="716">
        <f t="shared" si="61"/>
        <v>183</v>
      </c>
      <c r="O135" s="250">
        <f>N135/N141</f>
        <v>7.0601851851851846E-2</v>
      </c>
      <c r="P135" s="716">
        <f t="shared" si="62"/>
        <v>175</v>
      </c>
      <c r="Q135" s="250">
        <f>P135/P141</f>
        <v>6.214488636363636E-2</v>
      </c>
    </row>
    <row r="136" spans="1:17" x14ac:dyDescent="0.2">
      <c r="A136" s="248" t="s">
        <v>41</v>
      </c>
      <c r="B136" s="716">
        <f t="shared" ref="B136:B141" si="63">B84+B110</f>
        <v>110</v>
      </c>
      <c r="C136" s="250">
        <f>B136/B141</f>
        <v>4.5624222314392365E-2</v>
      </c>
      <c r="D136" s="716">
        <f t="shared" si="58"/>
        <v>226</v>
      </c>
      <c r="E136" s="250">
        <f>D136/D141</f>
        <v>7.6196898179366146E-2</v>
      </c>
      <c r="F136" s="716">
        <f t="shared" si="59"/>
        <v>170</v>
      </c>
      <c r="G136" s="250">
        <f>F136/F141</f>
        <v>9.9067599067599071E-2</v>
      </c>
      <c r="H136" s="716">
        <f t="shared" si="59"/>
        <v>98</v>
      </c>
      <c r="I136" s="250">
        <f>H136/H141</f>
        <v>7.3795180722891568E-2</v>
      </c>
      <c r="J136" s="716">
        <f t="shared" si="60"/>
        <v>64</v>
      </c>
      <c r="K136" s="250">
        <f>J136/J141</f>
        <v>4.6955245781364639E-2</v>
      </c>
      <c r="L136" s="716">
        <f t="shared" si="60"/>
        <v>39</v>
      </c>
      <c r="M136" s="250">
        <f>L136/L141</f>
        <v>2.2648083623693381E-2</v>
      </c>
      <c r="N136" s="716">
        <f t="shared" si="61"/>
        <v>68</v>
      </c>
      <c r="O136" s="250">
        <f>N136/N141</f>
        <v>2.6234567901234566E-2</v>
      </c>
      <c r="P136" s="716">
        <f t="shared" si="62"/>
        <v>82</v>
      </c>
      <c r="Q136" s="250">
        <f>P136/P141</f>
        <v>2.911931818181818E-2</v>
      </c>
    </row>
    <row r="137" spans="1:17" x14ac:dyDescent="0.2">
      <c r="A137" s="248" t="s">
        <v>91</v>
      </c>
      <c r="B137" s="716">
        <f t="shared" si="63"/>
        <v>139</v>
      </c>
      <c r="C137" s="250">
        <f>B137/B141</f>
        <v>5.765242637909581E-2</v>
      </c>
      <c r="D137" s="716">
        <f t="shared" si="58"/>
        <v>258</v>
      </c>
      <c r="E137" s="250">
        <f>D137/D141</f>
        <v>8.6985839514497634E-2</v>
      </c>
      <c r="F137" s="716">
        <f t="shared" si="59"/>
        <v>161</v>
      </c>
      <c r="G137" s="250">
        <f>F137/F141</f>
        <v>9.3822843822843824E-2</v>
      </c>
      <c r="H137" s="716">
        <f t="shared" si="59"/>
        <v>149</v>
      </c>
      <c r="I137" s="250">
        <f>H137/H141</f>
        <v>0.11219879518072289</v>
      </c>
      <c r="J137" s="716">
        <f t="shared" si="60"/>
        <v>118</v>
      </c>
      <c r="K137" s="250">
        <f>J137/J141</f>
        <v>8.6573734409391048E-2</v>
      </c>
      <c r="L137" s="716">
        <f t="shared" si="60"/>
        <v>57</v>
      </c>
      <c r="M137" s="250">
        <f>L137/L141</f>
        <v>3.3101045296167246E-2</v>
      </c>
      <c r="N137" s="716">
        <f t="shared" si="61"/>
        <v>90</v>
      </c>
      <c r="O137" s="250">
        <f>N137/N141</f>
        <v>3.4722222222222224E-2</v>
      </c>
      <c r="P137" s="716">
        <f t="shared" si="62"/>
        <v>119</v>
      </c>
      <c r="Q137" s="250">
        <f>P137/P141</f>
        <v>4.2258522727272728E-2</v>
      </c>
    </row>
    <row r="138" spans="1:17" x14ac:dyDescent="0.2">
      <c r="A138" s="248" t="s">
        <v>92</v>
      </c>
      <c r="B138" s="716">
        <f t="shared" si="63"/>
        <v>70</v>
      </c>
      <c r="C138" s="250">
        <f>B138/B141</f>
        <v>2.9033596018249688E-2</v>
      </c>
      <c r="D138" s="716">
        <f t="shared" si="58"/>
        <v>117</v>
      </c>
      <c r="E138" s="250">
        <f>D138/D141</f>
        <v>3.9447066756574514E-2</v>
      </c>
      <c r="F138" s="716">
        <f t="shared" si="59"/>
        <v>83</v>
      </c>
      <c r="G138" s="250">
        <f>F138/F141</f>
        <v>4.8368298368298368E-2</v>
      </c>
      <c r="H138" s="716">
        <f t="shared" si="59"/>
        <v>78</v>
      </c>
      <c r="I138" s="250">
        <f>H138/H141</f>
        <v>5.8734939759036146E-2</v>
      </c>
      <c r="J138" s="716">
        <f t="shared" si="60"/>
        <v>65</v>
      </c>
      <c r="K138" s="250">
        <f>J138/J141</f>
        <v>4.7688921496698462E-2</v>
      </c>
      <c r="L138" s="716">
        <f t="shared" si="60"/>
        <v>39</v>
      </c>
      <c r="M138" s="250">
        <f>L138/L141</f>
        <v>2.2648083623693381E-2</v>
      </c>
      <c r="N138" s="716">
        <f t="shared" si="61"/>
        <v>43</v>
      </c>
      <c r="O138" s="250">
        <f>N138/N141</f>
        <v>1.6589506172839507E-2</v>
      </c>
      <c r="P138" s="716">
        <f t="shared" si="62"/>
        <v>48</v>
      </c>
      <c r="Q138" s="250">
        <f>P138/P141</f>
        <v>1.7045454545454544E-2</v>
      </c>
    </row>
    <row r="139" spans="1:17" x14ac:dyDescent="0.2">
      <c r="A139" s="248" t="s">
        <v>93</v>
      </c>
      <c r="B139" s="716">
        <f t="shared" si="63"/>
        <v>11</v>
      </c>
      <c r="C139" s="250">
        <f>B139/B141</f>
        <v>4.5624222314392367E-3</v>
      </c>
      <c r="D139" s="716">
        <f t="shared" si="58"/>
        <v>16</v>
      </c>
      <c r="E139" s="250">
        <f>D139/D141</f>
        <v>5.394470667565745E-3</v>
      </c>
      <c r="F139" s="716">
        <f t="shared" si="59"/>
        <v>14</v>
      </c>
      <c r="G139" s="250">
        <f>F139/F141</f>
        <v>8.1585081585081581E-3</v>
      </c>
      <c r="H139" s="716">
        <f t="shared" si="59"/>
        <v>14</v>
      </c>
      <c r="I139" s="250">
        <f>H139/H141</f>
        <v>1.0542168674698794E-2</v>
      </c>
      <c r="J139" s="716">
        <f t="shared" si="60"/>
        <v>11</v>
      </c>
      <c r="K139" s="250">
        <f>J139/J141</f>
        <v>8.0704328686720464E-3</v>
      </c>
      <c r="L139" s="716">
        <f t="shared" si="60"/>
        <v>8</v>
      </c>
      <c r="M139" s="250">
        <f>L139/L141</f>
        <v>4.6457607433217189E-3</v>
      </c>
      <c r="N139" s="716">
        <f t="shared" si="61"/>
        <v>11</v>
      </c>
      <c r="O139" s="250">
        <f>N139/N141</f>
        <v>4.2438271604938269E-3</v>
      </c>
      <c r="P139" s="716">
        <f t="shared" si="62"/>
        <v>9</v>
      </c>
      <c r="Q139" s="250">
        <f>P139/P141</f>
        <v>3.1960227272727275E-3</v>
      </c>
    </row>
    <row r="140" spans="1:17" x14ac:dyDescent="0.2">
      <c r="A140" s="258" t="s">
        <v>94</v>
      </c>
      <c r="B140" s="717">
        <f t="shared" si="63"/>
        <v>220</v>
      </c>
      <c r="C140" s="260">
        <f>B140/B141</f>
        <v>9.1248444628784731E-2</v>
      </c>
      <c r="D140" s="717">
        <f t="shared" si="58"/>
        <v>391</v>
      </c>
      <c r="E140" s="260">
        <f>D140/D141</f>
        <v>0.13182737693863789</v>
      </c>
      <c r="F140" s="717">
        <f t="shared" si="59"/>
        <v>258</v>
      </c>
      <c r="G140" s="260">
        <f>F140/F141</f>
        <v>0.15034965034965034</v>
      </c>
      <c r="H140" s="717">
        <f t="shared" si="59"/>
        <v>241</v>
      </c>
      <c r="I140" s="260">
        <f>H140/H141</f>
        <v>0.18147590361445784</v>
      </c>
      <c r="J140" s="717">
        <f t="shared" si="60"/>
        <v>194</v>
      </c>
      <c r="K140" s="260">
        <f>J140/J141</f>
        <v>0.14233308877476156</v>
      </c>
      <c r="L140" s="717">
        <f t="shared" si="60"/>
        <v>104</v>
      </c>
      <c r="M140" s="260">
        <f>L140/L141</f>
        <v>6.039488966318235E-2</v>
      </c>
      <c r="N140" s="717">
        <f t="shared" si="61"/>
        <v>151</v>
      </c>
      <c r="O140" s="260">
        <f>N140/N141</f>
        <v>5.8256172839506175E-2</v>
      </c>
      <c r="P140" s="717">
        <f t="shared" si="62"/>
        <v>176</v>
      </c>
      <c r="Q140" s="260">
        <f>P140/P141</f>
        <v>6.25E-2</v>
      </c>
    </row>
    <row r="141" spans="1:17" ht="13.5" thickBot="1" x14ac:dyDescent="0.25">
      <c r="A141" s="253" t="s">
        <v>42</v>
      </c>
      <c r="B141" s="718">
        <f t="shared" si="63"/>
        <v>2411</v>
      </c>
      <c r="C141" s="254">
        <f t="shared" ref="C141:I141" si="64">SUM(C133:C139)</f>
        <v>1</v>
      </c>
      <c r="D141" s="718">
        <f t="shared" si="64"/>
        <v>2966</v>
      </c>
      <c r="E141" s="254">
        <f t="shared" si="64"/>
        <v>1</v>
      </c>
      <c r="F141" s="718">
        <f t="shared" si="64"/>
        <v>1716</v>
      </c>
      <c r="G141" s="261">
        <f t="shared" si="64"/>
        <v>1</v>
      </c>
      <c r="H141" s="718">
        <f t="shared" si="64"/>
        <v>1328</v>
      </c>
      <c r="I141" s="261">
        <f t="shared" si="64"/>
        <v>0.99999999999999989</v>
      </c>
      <c r="J141" s="718">
        <f t="shared" ref="J141:O141" si="65">SUM(J133:J139)</f>
        <v>1363</v>
      </c>
      <c r="K141" s="261">
        <f t="shared" si="65"/>
        <v>1.0000000000000002</v>
      </c>
      <c r="L141" s="718">
        <f t="shared" si="65"/>
        <v>1722</v>
      </c>
      <c r="M141" s="261">
        <f t="shared" si="65"/>
        <v>1</v>
      </c>
      <c r="N141" s="718">
        <f t="shared" si="65"/>
        <v>2592</v>
      </c>
      <c r="O141" s="261">
        <f t="shared" si="65"/>
        <v>1</v>
      </c>
      <c r="P141" s="718">
        <f>SUM(P133:P139)</f>
        <v>2816</v>
      </c>
      <c r="Q141" s="261">
        <f>SUM(Q133:Q139)</f>
        <v>1.0000000000000002</v>
      </c>
    </row>
    <row r="143" spans="1:17" ht="13.5" thickBot="1" x14ac:dyDescent="0.25"/>
    <row r="144" spans="1:17" x14ac:dyDescent="0.2">
      <c r="A144" s="256" t="s">
        <v>58</v>
      </c>
      <c r="B144" s="1196">
        <v>2004</v>
      </c>
      <c r="C144" s="1197"/>
      <c r="D144" s="1196">
        <v>2005</v>
      </c>
      <c r="E144" s="1197"/>
      <c r="F144" s="1196">
        <v>2006</v>
      </c>
      <c r="G144" s="1197"/>
      <c r="H144" s="1196">
        <v>2007</v>
      </c>
      <c r="I144" s="1197"/>
      <c r="J144" s="1196">
        <v>2008</v>
      </c>
      <c r="K144" s="1197"/>
      <c r="L144" s="1196">
        <v>2009</v>
      </c>
      <c r="M144" s="1197"/>
      <c r="N144" s="1196">
        <v>2010</v>
      </c>
      <c r="O144" s="1197"/>
      <c r="P144" s="1196">
        <v>2011</v>
      </c>
      <c r="Q144" s="1197"/>
    </row>
    <row r="145" spans="1:17" x14ac:dyDescent="0.2">
      <c r="A145" s="248" t="s">
        <v>36</v>
      </c>
      <c r="B145" s="249" t="s">
        <v>45</v>
      </c>
      <c r="C145" s="6" t="s">
        <v>46</v>
      </c>
      <c r="D145" s="249" t="s">
        <v>45</v>
      </c>
      <c r="E145" s="6" t="s">
        <v>46</v>
      </c>
      <c r="F145" s="249" t="s">
        <v>45</v>
      </c>
      <c r="G145" s="6" t="s">
        <v>46</v>
      </c>
      <c r="H145" s="249" t="s">
        <v>45</v>
      </c>
      <c r="I145" s="6" t="s">
        <v>46</v>
      </c>
      <c r="J145" s="249" t="s">
        <v>45</v>
      </c>
      <c r="K145" s="6" t="s">
        <v>46</v>
      </c>
      <c r="L145" s="249" t="s">
        <v>45</v>
      </c>
      <c r="M145" s="6" t="s">
        <v>46</v>
      </c>
      <c r="N145" s="249" t="s">
        <v>45</v>
      </c>
      <c r="O145" s="6" t="s">
        <v>46</v>
      </c>
      <c r="P145" s="249" t="s">
        <v>45</v>
      </c>
      <c r="Q145" s="6" t="s">
        <v>46</v>
      </c>
    </row>
    <row r="146" spans="1:17" x14ac:dyDescent="0.2">
      <c r="A146" s="248" t="s">
        <v>38</v>
      </c>
      <c r="B146" s="716">
        <f t="shared" ref="B146:B153" si="66">B133*2</f>
        <v>2324</v>
      </c>
      <c r="C146" s="250">
        <f>B146/B154</f>
        <v>0.48195769390294485</v>
      </c>
      <c r="D146" s="716">
        <f t="shared" ref="D146:D153" si="67">D133*2</f>
        <v>1266</v>
      </c>
      <c r="E146" s="250">
        <f>D146/D154</f>
        <v>0.2134187457855698</v>
      </c>
      <c r="F146" s="716">
        <f t="shared" ref="F146:H153" si="68">F133*2</f>
        <v>302</v>
      </c>
      <c r="G146" s="250">
        <f>F146/F154</f>
        <v>8.7995337995337999E-2</v>
      </c>
      <c r="H146" s="716">
        <f t="shared" si="68"/>
        <v>526</v>
      </c>
      <c r="I146" s="250">
        <f>H146/H154</f>
        <v>0.19804216867469879</v>
      </c>
      <c r="J146" s="716">
        <f t="shared" ref="J146:L153" si="69">J133*2</f>
        <v>848</v>
      </c>
      <c r="K146" s="250">
        <f>J146/J154</f>
        <v>0.31107850330154074</v>
      </c>
      <c r="L146" s="716">
        <f t="shared" si="69"/>
        <v>2200</v>
      </c>
      <c r="M146" s="250">
        <f>L146/L154</f>
        <v>0.63879210220673632</v>
      </c>
      <c r="N146" s="716">
        <f t="shared" ref="N146:N153" si="70">N133*2</f>
        <v>3266</v>
      </c>
      <c r="O146" s="250">
        <f>N146/N154</f>
        <v>0.63001543209876543</v>
      </c>
      <c r="P146" s="716">
        <f t="shared" ref="P146:P153" si="71">P133*2</f>
        <v>3614</v>
      </c>
      <c r="Q146" s="250">
        <f>P146/P154</f>
        <v>0.64169034090909094</v>
      </c>
    </row>
    <row r="147" spans="1:17" x14ac:dyDescent="0.2">
      <c r="A147" s="248" t="s">
        <v>39</v>
      </c>
      <c r="B147" s="716">
        <f t="shared" si="66"/>
        <v>1400</v>
      </c>
      <c r="C147" s="250">
        <f>B147/B154</f>
        <v>0.29033596018249691</v>
      </c>
      <c r="D147" s="716">
        <f t="shared" si="67"/>
        <v>2638</v>
      </c>
      <c r="E147" s="250">
        <f>D147/D154</f>
        <v>0.44470667565745109</v>
      </c>
      <c r="F147" s="716">
        <f t="shared" si="68"/>
        <v>1688</v>
      </c>
      <c r="G147" s="250">
        <f>F147/F154</f>
        <v>0.49184149184149184</v>
      </c>
      <c r="H147" s="716">
        <f t="shared" si="68"/>
        <v>1074</v>
      </c>
      <c r="I147" s="250">
        <f>H147/H154</f>
        <v>0.40436746987951805</v>
      </c>
      <c r="J147" s="716">
        <f t="shared" si="69"/>
        <v>998</v>
      </c>
      <c r="K147" s="250">
        <f>J147/J154</f>
        <v>0.3661041819515774</v>
      </c>
      <c r="L147" s="716">
        <f t="shared" si="69"/>
        <v>730</v>
      </c>
      <c r="M147" s="250">
        <f>L147/L154</f>
        <v>0.21196283391405343</v>
      </c>
      <c r="N147" s="716">
        <f t="shared" si="70"/>
        <v>1128</v>
      </c>
      <c r="O147" s="250">
        <f>N147/N154</f>
        <v>0.21759259259259259</v>
      </c>
      <c r="P147" s="716">
        <f t="shared" si="71"/>
        <v>1152</v>
      </c>
      <c r="Q147" s="250">
        <f>P147/P154</f>
        <v>0.20454545454545456</v>
      </c>
    </row>
    <row r="148" spans="1:17" x14ac:dyDescent="0.2">
      <c r="A148" s="248" t="s">
        <v>40</v>
      </c>
      <c r="B148" s="716">
        <f t="shared" si="66"/>
        <v>438</v>
      </c>
      <c r="C148" s="250">
        <f>B148/B154</f>
        <v>9.0833678971381171E-2</v>
      </c>
      <c r="D148" s="716">
        <f t="shared" si="67"/>
        <v>794</v>
      </c>
      <c r="E148" s="250">
        <f>D148/D154</f>
        <v>0.13385030343897505</v>
      </c>
      <c r="F148" s="716">
        <f t="shared" si="68"/>
        <v>586</v>
      </c>
      <c r="G148" s="250">
        <f>F148/F154</f>
        <v>0.17074592074592074</v>
      </c>
      <c r="H148" s="716">
        <f t="shared" si="68"/>
        <v>378</v>
      </c>
      <c r="I148" s="250">
        <f>H148/H154</f>
        <v>0.14231927710843373</v>
      </c>
      <c r="J148" s="716">
        <f t="shared" si="69"/>
        <v>364</v>
      </c>
      <c r="K148" s="250">
        <f>J148/J154</f>
        <v>0.13352898019075568</v>
      </c>
      <c r="L148" s="716">
        <f t="shared" si="69"/>
        <v>228</v>
      </c>
      <c r="M148" s="250">
        <f>L148/L154</f>
        <v>6.6202090592334492E-2</v>
      </c>
      <c r="N148" s="716">
        <f t="shared" si="70"/>
        <v>366</v>
      </c>
      <c r="O148" s="250">
        <f>N148/N154</f>
        <v>7.0601851851851846E-2</v>
      </c>
      <c r="P148" s="716">
        <f t="shared" si="71"/>
        <v>350</v>
      </c>
      <c r="Q148" s="250">
        <f>P148/P154</f>
        <v>6.214488636363636E-2</v>
      </c>
    </row>
    <row r="149" spans="1:17" x14ac:dyDescent="0.2">
      <c r="A149" s="248" t="s">
        <v>41</v>
      </c>
      <c r="B149" s="716">
        <f t="shared" si="66"/>
        <v>220</v>
      </c>
      <c r="C149" s="250">
        <f>B149/B154</f>
        <v>4.5624222314392365E-2</v>
      </c>
      <c r="D149" s="716">
        <f t="shared" si="67"/>
        <v>452</v>
      </c>
      <c r="E149" s="250">
        <f>D149/D154</f>
        <v>7.6196898179366146E-2</v>
      </c>
      <c r="F149" s="716">
        <f t="shared" si="68"/>
        <v>340</v>
      </c>
      <c r="G149" s="250">
        <f>F149/F154</f>
        <v>9.9067599067599071E-2</v>
      </c>
      <c r="H149" s="716">
        <f t="shared" si="68"/>
        <v>196</v>
      </c>
      <c r="I149" s="250">
        <f>H149/H154</f>
        <v>7.3795180722891568E-2</v>
      </c>
      <c r="J149" s="716">
        <f t="shared" si="69"/>
        <v>128</v>
      </c>
      <c r="K149" s="250">
        <f>J149/J154</f>
        <v>4.6955245781364639E-2</v>
      </c>
      <c r="L149" s="716">
        <f t="shared" si="69"/>
        <v>78</v>
      </c>
      <c r="M149" s="250">
        <f>L149/L154</f>
        <v>2.2648083623693381E-2</v>
      </c>
      <c r="N149" s="716">
        <f t="shared" si="70"/>
        <v>136</v>
      </c>
      <c r="O149" s="250">
        <f>N149/N154</f>
        <v>2.6234567901234566E-2</v>
      </c>
      <c r="P149" s="716">
        <f t="shared" si="71"/>
        <v>164</v>
      </c>
      <c r="Q149" s="250">
        <f>P149/P154</f>
        <v>2.911931818181818E-2</v>
      </c>
    </row>
    <row r="150" spans="1:17" x14ac:dyDescent="0.2">
      <c r="A150" s="248" t="s">
        <v>91</v>
      </c>
      <c r="B150" s="716">
        <f t="shared" si="66"/>
        <v>278</v>
      </c>
      <c r="C150" s="250">
        <f>B150/B154</f>
        <v>5.765242637909581E-2</v>
      </c>
      <c r="D150" s="716">
        <f t="shared" si="67"/>
        <v>516</v>
      </c>
      <c r="E150" s="250">
        <f>D150/D154</f>
        <v>8.6985839514497634E-2</v>
      </c>
      <c r="F150" s="716">
        <f t="shared" si="68"/>
        <v>322</v>
      </c>
      <c r="G150" s="250">
        <f>F150/F154</f>
        <v>9.3822843822843824E-2</v>
      </c>
      <c r="H150" s="716">
        <f t="shared" si="68"/>
        <v>298</v>
      </c>
      <c r="I150" s="250">
        <f>H150/H154</f>
        <v>0.11219879518072289</v>
      </c>
      <c r="J150" s="716">
        <f t="shared" si="69"/>
        <v>236</v>
      </c>
      <c r="K150" s="250">
        <f>J150/J154</f>
        <v>8.6573734409391048E-2</v>
      </c>
      <c r="L150" s="716">
        <f t="shared" si="69"/>
        <v>114</v>
      </c>
      <c r="M150" s="250">
        <f>L150/L154</f>
        <v>3.3101045296167246E-2</v>
      </c>
      <c r="N150" s="716">
        <f t="shared" si="70"/>
        <v>180</v>
      </c>
      <c r="O150" s="250">
        <f>N150/N154</f>
        <v>3.4722222222222224E-2</v>
      </c>
      <c r="P150" s="716">
        <f t="shared" si="71"/>
        <v>238</v>
      </c>
      <c r="Q150" s="250">
        <f>P150/P154</f>
        <v>4.2258522727272728E-2</v>
      </c>
    </row>
    <row r="151" spans="1:17" x14ac:dyDescent="0.2">
      <c r="A151" s="248" t="s">
        <v>92</v>
      </c>
      <c r="B151" s="716">
        <f t="shared" si="66"/>
        <v>140</v>
      </c>
      <c r="C151" s="250">
        <f>B151/B154</f>
        <v>2.9033596018249688E-2</v>
      </c>
      <c r="D151" s="716">
        <f t="shared" si="67"/>
        <v>234</v>
      </c>
      <c r="E151" s="250">
        <f>D151/D154</f>
        <v>3.9447066756574514E-2</v>
      </c>
      <c r="F151" s="716">
        <f t="shared" si="68"/>
        <v>166</v>
      </c>
      <c r="G151" s="250">
        <f>F151/F154</f>
        <v>4.8368298368298368E-2</v>
      </c>
      <c r="H151" s="716">
        <f t="shared" si="68"/>
        <v>156</v>
      </c>
      <c r="I151" s="250">
        <f>H151/H154</f>
        <v>5.8734939759036146E-2</v>
      </c>
      <c r="J151" s="716">
        <f t="shared" si="69"/>
        <v>130</v>
      </c>
      <c r="K151" s="250">
        <f>J151/J154</f>
        <v>4.7688921496698462E-2</v>
      </c>
      <c r="L151" s="716">
        <f t="shared" si="69"/>
        <v>78</v>
      </c>
      <c r="M151" s="250">
        <f>L151/L154</f>
        <v>2.2648083623693381E-2</v>
      </c>
      <c r="N151" s="716">
        <f t="shared" si="70"/>
        <v>86</v>
      </c>
      <c r="O151" s="250">
        <f>N151/N154</f>
        <v>1.6589506172839507E-2</v>
      </c>
      <c r="P151" s="716">
        <f t="shared" si="71"/>
        <v>96</v>
      </c>
      <c r="Q151" s="250">
        <f>P151/P154</f>
        <v>1.7045454545454544E-2</v>
      </c>
    </row>
    <row r="152" spans="1:17" x14ac:dyDescent="0.2">
      <c r="A152" s="248" t="s">
        <v>93</v>
      </c>
      <c r="B152" s="716">
        <f t="shared" si="66"/>
        <v>22</v>
      </c>
      <c r="C152" s="250">
        <f>B152/B154</f>
        <v>4.5624222314392367E-3</v>
      </c>
      <c r="D152" s="716">
        <f t="shared" si="67"/>
        <v>32</v>
      </c>
      <c r="E152" s="250">
        <f>D152/D154</f>
        <v>5.394470667565745E-3</v>
      </c>
      <c r="F152" s="716">
        <f t="shared" si="68"/>
        <v>28</v>
      </c>
      <c r="G152" s="250">
        <f>F152/F154</f>
        <v>8.1585081585081581E-3</v>
      </c>
      <c r="H152" s="716">
        <f t="shared" si="68"/>
        <v>28</v>
      </c>
      <c r="I152" s="250">
        <f>H152/H154</f>
        <v>1.0542168674698794E-2</v>
      </c>
      <c r="J152" s="716">
        <f t="shared" si="69"/>
        <v>22</v>
      </c>
      <c r="K152" s="250">
        <f>J152/J154</f>
        <v>8.0704328686720464E-3</v>
      </c>
      <c r="L152" s="716">
        <f t="shared" si="69"/>
        <v>16</v>
      </c>
      <c r="M152" s="250">
        <f>L152/L154</f>
        <v>4.6457607433217189E-3</v>
      </c>
      <c r="N152" s="716">
        <f t="shared" si="70"/>
        <v>22</v>
      </c>
      <c r="O152" s="250">
        <f>N152/N154</f>
        <v>4.2438271604938269E-3</v>
      </c>
      <c r="P152" s="716">
        <f t="shared" si="71"/>
        <v>18</v>
      </c>
      <c r="Q152" s="250">
        <f>P152/P154</f>
        <v>3.1960227272727275E-3</v>
      </c>
    </row>
    <row r="153" spans="1:17" x14ac:dyDescent="0.2">
      <c r="A153" s="258" t="s">
        <v>94</v>
      </c>
      <c r="B153" s="717">
        <f t="shared" si="66"/>
        <v>440</v>
      </c>
      <c r="C153" s="260">
        <f>B153/B154</f>
        <v>9.1248444628784731E-2</v>
      </c>
      <c r="D153" s="717">
        <f t="shared" si="67"/>
        <v>782</v>
      </c>
      <c r="E153" s="260">
        <f>D153/D154</f>
        <v>0.13182737693863789</v>
      </c>
      <c r="F153" s="717">
        <f t="shared" si="68"/>
        <v>516</v>
      </c>
      <c r="G153" s="260">
        <f>F153/F154</f>
        <v>0.15034965034965034</v>
      </c>
      <c r="H153" s="717">
        <f t="shared" si="68"/>
        <v>482</v>
      </c>
      <c r="I153" s="260">
        <f>H153/H154</f>
        <v>0.18147590361445784</v>
      </c>
      <c r="J153" s="717">
        <f t="shared" si="69"/>
        <v>388</v>
      </c>
      <c r="K153" s="260">
        <f>J153/J154</f>
        <v>0.14233308877476156</v>
      </c>
      <c r="L153" s="717">
        <f t="shared" si="69"/>
        <v>208</v>
      </c>
      <c r="M153" s="260">
        <f>L153/L154</f>
        <v>6.039488966318235E-2</v>
      </c>
      <c r="N153" s="717">
        <f t="shared" si="70"/>
        <v>302</v>
      </c>
      <c r="O153" s="260">
        <f>N153/N154</f>
        <v>5.8256172839506175E-2</v>
      </c>
      <c r="P153" s="717">
        <f t="shared" si="71"/>
        <v>352</v>
      </c>
      <c r="Q153" s="260">
        <f>P153/P154</f>
        <v>6.25E-2</v>
      </c>
    </row>
    <row r="154" spans="1:17" ht="13.5" thickBot="1" x14ac:dyDescent="0.25">
      <c r="A154" s="253" t="s">
        <v>84</v>
      </c>
      <c r="B154" s="718">
        <f t="shared" ref="B154:G154" si="72">SUM(B146:B152)</f>
        <v>4822</v>
      </c>
      <c r="C154" s="254">
        <f t="shared" si="72"/>
        <v>1</v>
      </c>
      <c r="D154" s="718">
        <f t="shared" si="72"/>
        <v>5932</v>
      </c>
      <c r="E154" s="254">
        <f t="shared" si="72"/>
        <v>1</v>
      </c>
      <c r="F154" s="718">
        <f t="shared" si="72"/>
        <v>3432</v>
      </c>
      <c r="G154" s="254">
        <f t="shared" si="72"/>
        <v>1</v>
      </c>
      <c r="H154" s="718">
        <f t="shared" ref="H154:M154" si="73">SUM(H146:H152)</f>
        <v>2656</v>
      </c>
      <c r="I154" s="254">
        <f t="shared" si="73"/>
        <v>0.99999999999999989</v>
      </c>
      <c r="J154" s="718">
        <f t="shared" si="73"/>
        <v>2726</v>
      </c>
      <c r="K154" s="254">
        <f t="shared" si="73"/>
        <v>1.0000000000000002</v>
      </c>
      <c r="L154" s="718">
        <f t="shared" si="73"/>
        <v>3444</v>
      </c>
      <c r="M154" s="254">
        <f t="shared" si="73"/>
        <v>1</v>
      </c>
      <c r="N154" s="718">
        <f>SUM(N146:N152)</f>
        <v>5184</v>
      </c>
      <c r="O154" s="254">
        <f>SUM(O146:O152)</f>
        <v>1</v>
      </c>
      <c r="P154" s="718">
        <f>SUM(P146:P152)</f>
        <v>5632</v>
      </c>
      <c r="Q154" s="254">
        <f>SUM(Q146:Q152)</f>
        <v>1.0000000000000002</v>
      </c>
    </row>
    <row r="156" spans="1:17" ht="13.5" thickBot="1" x14ac:dyDescent="0.25"/>
    <row r="157" spans="1:17" x14ac:dyDescent="0.2">
      <c r="A157" s="247" t="s">
        <v>51</v>
      </c>
      <c r="B157" s="1198">
        <v>2004</v>
      </c>
      <c r="C157" s="1199"/>
      <c r="D157" s="1198">
        <v>2005</v>
      </c>
      <c r="E157" s="1199"/>
      <c r="F157" s="1198">
        <v>2006</v>
      </c>
      <c r="G157" s="1199"/>
      <c r="H157" s="1198">
        <v>2007</v>
      </c>
      <c r="I157" s="1199"/>
      <c r="J157" s="1198">
        <v>2008</v>
      </c>
      <c r="K157" s="1199"/>
      <c r="L157" s="1198">
        <v>2009</v>
      </c>
      <c r="M157" s="1199"/>
      <c r="N157" s="1198">
        <v>2010</v>
      </c>
      <c r="O157" s="1199"/>
      <c r="P157" s="1198">
        <v>2011</v>
      </c>
      <c r="Q157" s="1199"/>
    </row>
    <row r="158" spans="1:17" x14ac:dyDescent="0.2">
      <c r="A158" s="248" t="s">
        <v>36</v>
      </c>
      <c r="B158" s="249" t="s">
        <v>29</v>
      </c>
      <c r="C158" s="6" t="s">
        <v>37</v>
      </c>
      <c r="D158" s="249" t="s">
        <v>29</v>
      </c>
      <c r="E158" s="6" t="s">
        <v>37</v>
      </c>
      <c r="F158" s="249" t="s">
        <v>29</v>
      </c>
      <c r="G158" s="6" t="s">
        <v>37</v>
      </c>
      <c r="H158" s="249" t="s">
        <v>29</v>
      </c>
      <c r="I158" s="6" t="s">
        <v>37</v>
      </c>
      <c r="J158" s="249" t="s">
        <v>29</v>
      </c>
      <c r="K158" s="6" t="s">
        <v>37</v>
      </c>
      <c r="L158" s="249" t="s">
        <v>29</v>
      </c>
      <c r="M158" s="6" t="s">
        <v>37</v>
      </c>
      <c r="N158" s="249" t="s">
        <v>29</v>
      </c>
      <c r="O158" s="6" t="s">
        <v>37</v>
      </c>
      <c r="P158" s="249" t="s">
        <v>29</v>
      </c>
      <c r="Q158" s="6" t="s">
        <v>37</v>
      </c>
    </row>
    <row r="159" spans="1:17" x14ac:dyDescent="0.2">
      <c r="A159" s="248" t="s">
        <v>38</v>
      </c>
      <c r="B159" s="262">
        <f>'Closed Transactions'!B54</f>
        <v>521</v>
      </c>
      <c r="C159" s="250">
        <f>B159/B167</f>
        <v>0.44265080713678845</v>
      </c>
      <c r="D159" s="262">
        <f>'Closed Transactions'!B66</f>
        <v>182</v>
      </c>
      <c r="E159" s="250">
        <f>D159/D167</f>
        <v>0.1338235294117647</v>
      </c>
      <c r="F159" s="262">
        <f>'Closed Transactions'!B78</f>
        <v>64</v>
      </c>
      <c r="G159" s="250">
        <f>F159/F167</f>
        <v>0.10223642172523961</v>
      </c>
      <c r="H159" s="262">
        <f>'Closed Transactions'!B90</f>
        <v>127</v>
      </c>
      <c r="I159" s="250">
        <f>H159/H167</f>
        <v>0.21783876500857632</v>
      </c>
      <c r="J159" s="262">
        <f>'Closed Transactions'!B102</f>
        <v>250</v>
      </c>
      <c r="K159" s="250">
        <f>J159/J167</f>
        <v>0.37091988130563797</v>
      </c>
      <c r="L159" s="262">
        <f>'Closed Transactions'!B114</f>
        <v>514</v>
      </c>
      <c r="M159" s="250">
        <f>L159/L167</f>
        <v>0.6314496314496314</v>
      </c>
      <c r="N159" s="262">
        <f>'Closed Transactions'!B126</f>
        <v>757</v>
      </c>
      <c r="O159" s="250">
        <f>N159/N167</f>
        <v>0.59559402045633358</v>
      </c>
      <c r="P159" s="262">
        <f>'Closed Transactions'!B138</f>
        <v>753</v>
      </c>
      <c r="Q159" s="250">
        <f>P159/P167</f>
        <v>0.59619952494061756</v>
      </c>
    </row>
    <row r="160" spans="1:17" x14ac:dyDescent="0.2">
      <c r="A160" s="248" t="s">
        <v>39</v>
      </c>
      <c r="B160" s="262">
        <f>'Closed Transactions'!C54</f>
        <v>358</v>
      </c>
      <c r="C160" s="250">
        <f>B160/B167</f>
        <v>0.30416312659303313</v>
      </c>
      <c r="D160" s="262">
        <f>'Closed Transactions'!C66</f>
        <v>676</v>
      </c>
      <c r="E160" s="250">
        <f>D160/D167</f>
        <v>0.49705882352941178</v>
      </c>
      <c r="F160" s="262">
        <f>'Closed Transactions'!C78</f>
        <v>276</v>
      </c>
      <c r="G160" s="250">
        <f>F160/F167</f>
        <v>0.44089456869009586</v>
      </c>
      <c r="H160" s="262">
        <f>'Closed Transactions'!C90</f>
        <v>224</v>
      </c>
      <c r="I160" s="250">
        <f>H160/H167</f>
        <v>0.38421955403087477</v>
      </c>
      <c r="J160" s="262">
        <f>'Closed Transactions'!C102</f>
        <v>246</v>
      </c>
      <c r="K160" s="250">
        <f>J160/J167</f>
        <v>0.36498516320474778</v>
      </c>
      <c r="L160" s="262">
        <f>'Closed Transactions'!C114</f>
        <v>166</v>
      </c>
      <c r="M160" s="250">
        <f>L160/L167</f>
        <v>0.20393120393120392</v>
      </c>
      <c r="N160" s="262">
        <f>'Closed Transactions'!C126</f>
        <v>275</v>
      </c>
      <c r="O160" s="250">
        <f>N160/N167</f>
        <v>0.21636506687647522</v>
      </c>
      <c r="P160" s="262">
        <f>'Closed Transactions'!C138</f>
        <v>268</v>
      </c>
      <c r="Q160" s="250">
        <f>P160/P167</f>
        <v>0.2121931908155186</v>
      </c>
    </row>
    <row r="161" spans="1:17" x14ac:dyDescent="0.2">
      <c r="A161" s="248" t="s">
        <v>40</v>
      </c>
      <c r="B161" s="262">
        <f>'Closed Transactions'!D54</f>
        <v>128</v>
      </c>
      <c r="C161" s="250">
        <f>B161/B167</f>
        <v>0.10875106202209006</v>
      </c>
      <c r="D161" s="262">
        <f>'Closed Transactions'!D66</f>
        <v>215</v>
      </c>
      <c r="E161" s="250">
        <f>D161/D167</f>
        <v>0.15808823529411764</v>
      </c>
      <c r="F161" s="262">
        <f>'Closed Transactions'!D78</f>
        <v>123</v>
      </c>
      <c r="G161" s="250">
        <f>F161/F167</f>
        <v>0.19648562300319489</v>
      </c>
      <c r="H161" s="262">
        <f>'Closed Transactions'!D90</f>
        <v>80</v>
      </c>
      <c r="I161" s="250">
        <f>H161/H167</f>
        <v>0.137221269296741</v>
      </c>
      <c r="J161" s="262">
        <f>'Closed Transactions'!D102</f>
        <v>73</v>
      </c>
      <c r="K161" s="250">
        <f>J161/J167</f>
        <v>0.1083086053412463</v>
      </c>
      <c r="L161" s="262">
        <f>'Closed Transactions'!D114</f>
        <v>61</v>
      </c>
      <c r="M161" s="250">
        <f>L161/L167</f>
        <v>7.4938574938574934E-2</v>
      </c>
      <c r="N161" s="262">
        <f>'Closed Transactions'!D126</f>
        <v>97</v>
      </c>
      <c r="O161" s="250">
        <f>N161/N167</f>
        <v>7.6317859952793082E-2</v>
      </c>
      <c r="P161" s="262">
        <f>'Closed Transactions'!D138</f>
        <v>103</v>
      </c>
      <c r="Q161" s="250">
        <f>P161/P167</f>
        <v>8.1551860649247826E-2</v>
      </c>
    </row>
    <row r="162" spans="1:17" x14ac:dyDescent="0.2">
      <c r="A162" s="248" t="s">
        <v>41</v>
      </c>
      <c r="B162" s="262">
        <f>'Closed Transactions'!E54</f>
        <v>64</v>
      </c>
      <c r="C162" s="250">
        <f>B162/B167</f>
        <v>5.4375531011045031E-2</v>
      </c>
      <c r="D162" s="262">
        <f>'Closed Transactions'!E66</f>
        <v>111</v>
      </c>
      <c r="E162" s="250">
        <f>D162/D167</f>
        <v>8.1617647058823531E-2</v>
      </c>
      <c r="F162" s="262">
        <f>'Closed Transactions'!E78</f>
        <v>47</v>
      </c>
      <c r="G162" s="250">
        <f>F162/F167</f>
        <v>7.5079872204472847E-2</v>
      </c>
      <c r="H162" s="262">
        <f>'Closed Transactions'!E90</f>
        <v>50</v>
      </c>
      <c r="I162" s="250">
        <f>H162/H167</f>
        <v>8.5763293310463118E-2</v>
      </c>
      <c r="J162" s="262">
        <f>'Closed Transactions'!E102</f>
        <v>36</v>
      </c>
      <c r="K162" s="250">
        <f>J162/J167</f>
        <v>5.3412462908011868E-2</v>
      </c>
      <c r="L162" s="262">
        <f>'Closed Transactions'!E114</f>
        <v>22</v>
      </c>
      <c r="M162" s="250">
        <f>L162/L167</f>
        <v>2.7027027027027029E-2</v>
      </c>
      <c r="N162" s="262">
        <f>'Closed Transactions'!E126</f>
        <v>44</v>
      </c>
      <c r="O162" s="250">
        <f>N162/N167</f>
        <v>3.4618410700236038E-2</v>
      </c>
      <c r="P162" s="262">
        <f>'Closed Transactions'!E138</f>
        <v>38</v>
      </c>
      <c r="Q162" s="250">
        <f>P162/P167</f>
        <v>3.0087094220110848E-2</v>
      </c>
    </row>
    <row r="163" spans="1:17" x14ac:dyDescent="0.2">
      <c r="A163" s="248" t="s">
        <v>91</v>
      </c>
      <c r="B163" s="262">
        <f>'Closed Transactions'!F54</f>
        <v>67</v>
      </c>
      <c r="C163" s="250">
        <f>B163/B167</f>
        <v>5.6924384027187767E-2</v>
      </c>
      <c r="D163" s="262">
        <f>'Closed Transactions'!F66</f>
        <v>127</v>
      </c>
      <c r="E163" s="250">
        <f>D163/D167</f>
        <v>9.3382352941176472E-2</v>
      </c>
      <c r="F163" s="262">
        <f>'Closed Transactions'!F78</f>
        <v>76</v>
      </c>
      <c r="G163" s="250">
        <f>F163/F167</f>
        <v>0.12140575079872204</v>
      </c>
      <c r="H163" s="262">
        <f>'Closed Transactions'!F90</f>
        <v>60</v>
      </c>
      <c r="I163" s="250">
        <f>H163/H167</f>
        <v>0.10291595197255575</v>
      </c>
      <c r="J163" s="262">
        <f>'Closed Transactions'!F102</f>
        <v>42</v>
      </c>
      <c r="K163" s="250">
        <f>J163/J167</f>
        <v>6.2314540059347182E-2</v>
      </c>
      <c r="L163" s="262">
        <f>'Closed Transactions'!F114</f>
        <v>36</v>
      </c>
      <c r="M163" s="250">
        <f>L163/L167</f>
        <v>4.4226044226044224E-2</v>
      </c>
      <c r="N163" s="262">
        <f>'Closed Transactions'!F126</f>
        <v>68</v>
      </c>
      <c r="O163" s="250">
        <f>N163/N167</f>
        <v>5.3501180173092057E-2</v>
      </c>
      <c r="P163" s="262">
        <f>'Closed Transactions'!F138</f>
        <v>60</v>
      </c>
      <c r="Q163" s="250">
        <f>P163/P167</f>
        <v>4.7505938242280284E-2</v>
      </c>
    </row>
    <row r="164" spans="1:17" x14ac:dyDescent="0.2">
      <c r="A164" s="248" t="s">
        <v>92</v>
      </c>
      <c r="B164" s="262">
        <f>'Closed Transactions'!G54</f>
        <v>32</v>
      </c>
      <c r="C164" s="250">
        <f>B164/B167</f>
        <v>2.7187765505522515E-2</v>
      </c>
      <c r="D164" s="262">
        <f>'Closed Transactions'!G66</f>
        <v>46</v>
      </c>
      <c r="E164" s="250">
        <f>D164/D167</f>
        <v>3.3823529411764704E-2</v>
      </c>
      <c r="F164" s="262">
        <f>'Closed Transactions'!G78</f>
        <v>35</v>
      </c>
      <c r="G164" s="250">
        <f>F164/F167</f>
        <v>5.5910543130990413E-2</v>
      </c>
      <c r="H164" s="262">
        <f>'Closed Transactions'!G90</f>
        <v>37</v>
      </c>
      <c r="I164" s="250">
        <f>H164/H167</f>
        <v>6.3464837049742706E-2</v>
      </c>
      <c r="J164" s="262">
        <f>'Closed Transactions'!G102</f>
        <v>24</v>
      </c>
      <c r="K164" s="250">
        <f>J164/J167</f>
        <v>3.5608308605341248E-2</v>
      </c>
      <c r="L164" s="262">
        <f>'Closed Transactions'!G114</f>
        <v>13</v>
      </c>
      <c r="M164" s="250">
        <f>L164/L167</f>
        <v>1.5970515970515971E-2</v>
      </c>
      <c r="N164" s="262">
        <f>'Closed Transactions'!G126</f>
        <v>29</v>
      </c>
      <c r="O164" s="250">
        <f>N164/N167</f>
        <v>2.2816679779701022E-2</v>
      </c>
      <c r="P164" s="262">
        <f>'Closed Transactions'!G138</f>
        <v>40</v>
      </c>
      <c r="Q164" s="250">
        <f>P164/P167</f>
        <v>3.167062549485352E-2</v>
      </c>
    </row>
    <row r="165" spans="1:17" x14ac:dyDescent="0.2">
      <c r="A165" s="248" t="s">
        <v>93</v>
      </c>
      <c r="B165" s="262">
        <f>'Closed Transactions'!H54</f>
        <v>7</v>
      </c>
      <c r="C165" s="250">
        <f>B165/B167</f>
        <v>5.9473237043330502E-3</v>
      </c>
      <c r="D165" s="262">
        <f>'Closed Transactions'!H66</f>
        <v>3</v>
      </c>
      <c r="E165" s="250">
        <f>D165/D167</f>
        <v>2.2058823529411764E-3</v>
      </c>
      <c r="F165" s="262">
        <f>'Closed Transactions'!H78</f>
        <v>5</v>
      </c>
      <c r="G165" s="250">
        <f>F165/F167</f>
        <v>7.9872204472843447E-3</v>
      </c>
      <c r="H165" s="262">
        <f>'Closed Transactions'!H90</f>
        <v>5</v>
      </c>
      <c r="I165" s="250">
        <f>H165/H167</f>
        <v>8.5763293310463125E-3</v>
      </c>
      <c r="J165" s="262">
        <f>'Closed Transactions'!H102</f>
        <v>3</v>
      </c>
      <c r="K165" s="250">
        <f>J165/J167</f>
        <v>4.4510385756676559E-3</v>
      </c>
      <c r="L165" s="262">
        <f>'Closed Transactions'!H114</f>
        <v>2</v>
      </c>
      <c r="M165" s="250">
        <f>L165/L167</f>
        <v>2.4570024570024569E-3</v>
      </c>
      <c r="N165" s="262">
        <f>'Closed Transactions'!H126</f>
        <v>1</v>
      </c>
      <c r="O165" s="250">
        <f>N165/N167</f>
        <v>7.8678206136900079E-4</v>
      </c>
      <c r="P165" s="262">
        <f>'Closed Transactions'!H138</f>
        <v>1</v>
      </c>
      <c r="Q165" s="250">
        <f>P165/P167</f>
        <v>7.9176563737133805E-4</v>
      </c>
    </row>
    <row r="166" spans="1:17" x14ac:dyDescent="0.2">
      <c r="A166" s="251" t="s">
        <v>94</v>
      </c>
      <c r="B166" s="715">
        <f>'Closed Transactions'!I153</f>
        <v>48</v>
      </c>
      <c r="C166" s="252">
        <f>B166/B167</f>
        <v>4.0781648258283773E-2</v>
      </c>
      <c r="D166" s="715">
        <f>'Closed Transactions'!I66</f>
        <v>176</v>
      </c>
      <c r="E166" s="252">
        <f>D166/D167</f>
        <v>0.12941176470588237</v>
      </c>
      <c r="F166" s="715">
        <f>'Closed Transactions'!I78</f>
        <v>116</v>
      </c>
      <c r="G166" s="252">
        <f>F166/F167</f>
        <v>0.1853035143769968</v>
      </c>
      <c r="H166" s="715">
        <f>'Closed Transactions'!I90</f>
        <v>102</v>
      </c>
      <c r="I166" s="252">
        <f>H166/H167</f>
        <v>0.17495711835334476</v>
      </c>
      <c r="J166" s="715">
        <f>'Closed Transactions'!I102</f>
        <v>69</v>
      </c>
      <c r="K166" s="252">
        <f>J166/J167</f>
        <v>0.10237388724035608</v>
      </c>
      <c r="L166" s="715">
        <f>'Closed Transactions'!I114</f>
        <v>51</v>
      </c>
      <c r="M166" s="252">
        <f>L166/L167</f>
        <v>6.2653562653562658E-2</v>
      </c>
      <c r="N166" s="715">
        <f>'Closed Transactions'!I126</f>
        <v>98</v>
      </c>
      <c r="O166" s="252">
        <f>N166/N167</f>
        <v>7.7104642014162075E-2</v>
      </c>
      <c r="P166" s="715">
        <f>'Closed Transactions'!I138</f>
        <v>101</v>
      </c>
      <c r="Q166" s="252">
        <f>P166/P167</f>
        <v>7.996832937450514E-2</v>
      </c>
    </row>
    <row r="167" spans="1:17" ht="13.5" thickBot="1" x14ac:dyDescent="0.25">
      <c r="A167" s="253" t="s">
        <v>42</v>
      </c>
      <c r="B167" s="264">
        <f t="shared" ref="B167:G167" si="74">SUM(B159:B165)</f>
        <v>1177</v>
      </c>
      <c r="C167" s="254">
        <f t="shared" si="74"/>
        <v>1.0000000000000002</v>
      </c>
      <c r="D167" s="264">
        <f t="shared" si="74"/>
        <v>1360</v>
      </c>
      <c r="E167" s="254">
        <f t="shared" si="74"/>
        <v>1</v>
      </c>
      <c r="F167" s="264">
        <f t="shared" si="74"/>
        <v>626</v>
      </c>
      <c r="G167" s="254">
        <f t="shared" si="74"/>
        <v>1</v>
      </c>
      <c r="H167" s="264">
        <f t="shared" ref="H167:M167" si="75">SUM(H159:H165)</f>
        <v>583</v>
      </c>
      <c r="I167" s="254">
        <f t="shared" si="75"/>
        <v>0.99999999999999989</v>
      </c>
      <c r="J167" s="264">
        <f t="shared" si="75"/>
        <v>674</v>
      </c>
      <c r="K167" s="254">
        <f t="shared" si="75"/>
        <v>1</v>
      </c>
      <c r="L167" s="264">
        <f t="shared" si="75"/>
        <v>814</v>
      </c>
      <c r="M167" s="254">
        <f t="shared" si="75"/>
        <v>1</v>
      </c>
      <c r="N167" s="264">
        <f>SUM(N159:N165)</f>
        <v>1271</v>
      </c>
      <c r="O167" s="254">
        <f>SUM(O159:O165)</f>
        <v>1</v>
      </c>
      <c r="P167" s="264">
        <f>SUM(P159:P165)</f>
        <v>1263</v>
      </c>
      <c r="Q167" s="254">
        <f>SUM(Q159:Q165)</f>
        <v>1</v>
      </c>
    </row>
    <row r="169" spans="1:17" ht="13.5" thickBot="1" x14ac:dyDescent="0.25"/>
    <row r="170" spans="1:17" x14ac:dyDescent="0.2">
      <c r="A170" s="247" t="s">
        <v>52</v>
      </c>
      <c r="B170" s="1198">
        <v>2004</v>
      </c>
      <c r="C170" s="1199"/>
      <c r="D170" s="1198">
        <v>2005</v>
      </c>
      <c r="E170" s="1199"/>
      <c r="F170" s="1198">
        <v>2006</v>
      </c>
      <c r="G170" s="1199"/>
      <c r="H170" s="1198">
        <v>2007</v>
      </c>
      <c r="I170" s="1199"/>
      <c r="J170" s="1198">
        <v>2008</v>
      </c>
      <c r="K170" s="1199"/>
      <c r="L170" s="1198">
        <v>2009</v>
      </c>
      <c r="M170" s="1199"/>
      <c r="N170" s="1198">
        <v>2010</v>
      </c>
      <c r="O170" s="1199"/>
      <c r="P170" s="1198">
        <v>2011</v>
      </c>
      <c r="Q170" s="1199"/>
    </row>
    <row r="171" spans="1:17" x14ac:dyDescent="0.2">
      <c r="A171" s="248" t="s">
        <v>36</v>
      </c>
      <c r="B171" s="249" t="s">
        <v>45</v>
      </c>
      <c r="C171" s="6" t="s">
        <v>46</v>
      </c>
      <c r="D171" s="249" t="s">
        <v>45</v>
      </c>
      <c r="E171" s="6" t="s">
        <v>46</v>
      </c>
      <c r="F171" s="249" t="s">
        <v>45</v>
      </c>
      <c r="G171" s="6" t="s">
        <v>46</v>
      </c>
      <c r="H171" s="249" t="s">
        <v>45</v>
      </c>
      <c r="I171" s="6" t="s">
        <v>46</v>
      </c>
      <c r="J171" s="249" t="s">
        <v>45</v>
      </c>
      <c r="K171" s="6" t="s">
        <v>46</v>
      </c>
      <c r="L171" s="249" t="s">
        <v>45</v>
      </c>
      <c r="M171" s="6" t="s">
        <v>46</v>
      </c>
      <c r="N171" s="249" t="s">
        <v>45</v>
      </c>
      <c r="O171" s="6" t="s">
        <v>46</v>
      </c>
      <c r="P171" s="249" t="s">
        <v>45</v>
      </c>
      <c r="Q171" s="6" t="s">
        <v>46</v>
      </c>
    </row>
    <row r="172" spans="1:17" x14ac:dyDescent="0.2">
      <c r="A172" s="248" t="s">
        <v>38</v>
      </c>
      <c r="B172" s="262">
        <f t="shared" ref="B172:B179" si="76">B159*2</f>
        <v>1042</v>
      </c>
      <c r="C172" s="250">
        <f>B172/B180</f>
        <v>0.44265080713678845</v>
      </c>
      <c r="D172" s="262">
        <f t="shared" ref="D172:D179" si="77">D159*2</f>
        <v>364</v>
      </c>
      <c r="E172" s="250">
        <f>D172/D180</f>
        <v>0.1338235294117647</v>
      </c>
      <c r="F172" s="262">
        <f t="shared" ref="F172:H179" si="78">F159*2</f>
        <v>128</v>
      </c>
      <c r="G172" s="250">
        <f>F172/F180</f>
        <v>0.10223642172523961</v>
      </c>
      <c r="H172" s="262">
        <f t="shared" si="78"/>
        <v>254</v>
      </c>
      <c r="I172" s="250">
        <f>H172/H180</f>
        <v>0.21783876500857632</v>
      </c>
      <c r="J172" s="262">
        <f t="shared" ref="J172:L179" si="79">J159*2</f>
        <v>500</v>
      </c>
      <c r="K172" s="250">
        <f>J172/J180</f>
        <v>0.37091988130563797</v>
      </c>
      <c r="L172" s="262">
        <f t="shared" si="79"/>
        <v>1028</v>
      </c>
      <c r="M172" s="250">
        <f>L172/L180</f>
        <v>0.6314496314496314</v>
      </c>
      <c r="N172" s="262">
        <f t="shared" ref="N172:N179" si="80">N159*2</f>
        <v>1514</v>
      </c>
      <c r="O172" s="250">
        <f>N172/N180</f>
        <v>0.59559402045633358</v>
      </c>
      <c r="P172" s="262">
        <f t="shared" ref="P172:P179" si="81">P159*2</f>
        <v>1506</v>
      </c>
      <c r="Q172" s="250">
        <f>P172/P180</f>
        <v>0.59619952494061756</v>
      </c>
    </row>
    <row r="173" spans="1:17" x14ac:dyDescent="0.2">
      <c r="A173" s="248" t="s">
        <v>39</v>
      </c>
      <c r="B173" s="262">
        <f t="shared" si="76"/>
        <v>716</v>
      </c>
      <c r="C173" s="250">
        <f>B173/B180</f>
        <v>0.30416312659303313</v>
      </c>
      <c r="D173" s="262">
        <f t="shared" si="77"/>
        <v>1352</v>
      </c>
      <c r="E173" s="250">
        <f>D173/D180</f>
        <v>0.49705882352941178</v>
      </c>
      <c r="F173" s="262">
        <f t="shared" si="78"/>
        <v>552</v>
      </c>
      <c r="G173" s="250">
        <f>F173/F180</f>
        <v>0.44089456869009586</v>
      </c>
      <c r="H173" s="262">
        <f t="shared" si="78"/>
        <v>448</v>
      </c>
      <c r="I173" s="250">
        <f>H173/H180</f>
        <v>0.38421955403087477</v>
      </c>
      <c r="J173" s="262">
        <f t="shared" si="79"/>
        <v>492</v>
      </c>
      <c r="K173" s="250">
        <f>J173/J180</f>
        <v>0.36498516320474778</v>
      </c>
      <c r="L173" s="262">
        <f t="shared" si="79"/>
        <v>332</v>
      </c>
      <c r="M173" s="250">
        <f>L173/L180</f>
        <v>0.20393120393120392</v>
      </c>
      <c r="N173" s="262">
        <f t="shared" si="80"/>
        <v>550</v>
      </c>
      <c r="O173" s="250">
        <f>N173/N180</f>
        <v>0.21636506687647522</v>
      </c>
      <c r="P173" s="262">
        <f t="shared" si="81"/>
        <v>536</v>
      </c>
      <c r="Q173" s="250">
        <f>P173/P180</f>
        <v>0.2121931908155186</v>
      </c>
    </row>
    <row r="174" spans="1:17" x14ac:dyDescent="0.2">
      <c r="A174" s="248" t="s">
        <v>40</v>
      </c>
      <c r="B174" s="262">
        <f t="shared" si="76"/>
        <v>256</v>
      </c>
      <c r="C174" s="250">
        <f>B174/B180</f>
        <v>0.10875106202209006</v>
      </c>
      <c r="D174" s="262">
        <f t="shared" si="77"/>
        <v>430</v>
      </c>
      <c r="E174" s="250">
        <f>D174/D180</f>
        <v>0.15808823529411764</v>
      </c>
      <c r="F174" s="262">
        <f t="shared" si="78"/>
        <v>246</v>
      </c>
      <c r="G174" s="250">
        <f>F174/F180</f>
        <v>0.19648562300319489</v>
      </c>
      <c r="H174" s="262">
        <f t="shared" si="78"/>
        <v>160</v>
      </c>
      <c r="I174" s="250">
        <f>H174/H180</f>
        <v>0.137221269296741</v>
      </c>
      <c r="J174" s="262">
        <f t="shared" si="79"/>
        <v>146</v>
      </c>
      <c r="K174" s="250">
        <f>J174/J180</f>
        <v>0.1083086053412463</v>
      </c>
      <c r="L174" s="262">
        <f t="shared" si="79"/>
        <v>122</v>
      </c>
      <c r="M174" s="250">
        <f>L174/L180</f>
        <v>7.4938574938574934E-2</v>
      </c>
      <c r="N174" s="262">
        <f t="shared" si="80"/>
        <v>194</v>
      </c>
      <c r="O174" s="250">
        <f>N174/N180</f>
        <v>7.6317859952793082E-2</v>
      </c>
      <c r="P174" s="262">
        <f t="shared" si="81"/>
        <v>206</v>
      </c>
      <c r="Q174" s="250">
        <f>P174/P180</f>
        <v>8.1551860649247826E-2</v>
      </c>
    </row>
    <row r="175" spans="1:17" x14ac:dyDescent="0.2">
      <c r="A175" s="248" t="s">
        <v>41</v>
      </c>
      <c r="B175" s="262">
        <f t="shared" si="76"/>
        <v>128</v>
      </c>
      <c r="C175" s="250">
        <f>B175/B180</f>
        <v>5.4375531011045031E-2</v>
      </c>
      <c r="D175" s="262">
        <f t="shared" si="77"/>
        <v>222</v>
      </c>
      <c r="E175" s="250">
        <f>D175/D180</f>
        <v>8.1617647058823531E-2</v>
      </c>
      <c r="F175" s="262">
        <f t="shared" si="78"/>
        <v>94</v>
      </c>
      <c r="G175" s="250">
        <f>F175/F180</f>
        <v>7.5079872204472847E-2</v>
      </c>
      <c r="H175" s="262">
        <f t="shared" si="78"/>
        <v>100</v>
      </c>
      <c r="I175" s="250">
        <f>H175/H180</f>
        <v>8.5763293310463118E-2</v>
      </c>
      <c r="J175" s="262">
        <f t="shared" si="79"/>
        <v>72</v>
      </c>
      <c r="K175" s="250">
        <f>J175/J180</f>
        <v>5.3412462908011868E-2</v>
      </c>
      <c r="L175" s="262">
        <f t="shared" si="79"/>
        <v>44</v>
      </c>
      <c r="M175" s="250">
        <f>L175/L180</f>
        <v>2.7027027027027029E-2</v>
      </c>
      <c r="N175" s="262">
        <f t="shared" si="80"/>
        <v>88</v>
      </c>
      <c r="O175" s="250">
        <f>N175/N180</f>
        <v>3.4618410700236038E-2</v>
      </c>
      <c r="P175" s="262">
        <f t="shared" si="81"/>
        <v>76</v>
      </c>
      <c r="Q175" s="250">
        <f>P175/P180</f>
        <v>3.0087094220110848E-2</v>
      </c>
    </row>
    <row r="176" spans="1:17" x14ac:dyDescent="0.2">
      <c r="A176" s="248" t="s">
        <v>91</v>
      </c>
      <c r="B176" s="262">
        <f t="shared" si="76"/>
        <v>134</v>
      </c>
      <c r="C176" s="250">
        <f>B176/B180</f>
        <v>5.6924384027187767E-2</v>
      </c>
      <c r="D176" s="262">
        <f t="shared" si="77"/>
        <v>254</v>
      </c>
      <c r="E176" s="250">
        <f>D176/D180</f>
        <v>9.3382352941176472E-2</v>
      </c>
      <c r="F176" s="262">
        <f t="shared" si="78"/>
        <v>152</v>
      </c>
      <c r="G176" s="250">
        <f>F176/F180</f>
        <v>0.12140575079872204</v>
      </c>
      <c r="H176" s="262">
        <f t="shared" si="78"/>
        <v>120</v>
      </c>
      <c r="I176" s="250">
        <f>H176/H180</f>
        <v>0.10291595197255575</v>
      </c>
      <c r="J176" s="262">
        <f t="shared" si="79"/>
        <v>84</v>
      </c>
      <c r="K176" s="250">
        <f>J176/J180</f>
        <v>6.2314540059347182E-2</v>
      </c>
      <c r="L176" s="262">
        <f t="shared" si="79"/>
        <v>72</v>
      </c>
      <c r="M176" s="250">
        <f>L176/L180</f>
        <v>4.4226044226044224E-2</v>
      </c>
      <c r="N176" s="262">
        <f t="shared" si="80"/>
        <v>136</v>
      </c>
      <c r="O176" s="250">
        <f>N176/N180</f>
        <v>5.3501180173092057E-2</v>
      </c>
      <c r="P176" s="262">
        <f t="shared" si="81"/>
        <v>120</v>
      </c>
      <c r="Q176" s="250">
        <f>P176/P180</f>
        <v>4.7505938242280284E-2</v>
      </c>
    </row>
    <row r="177" spans="1:17" x14ac:dyDescent="0.2">
      <c r="A177" s="248" t="s">
        <v>92</v>
      </c>
      <c r="B177" s="262">
        <f t="shared" si="76"/>
        <v>64</v>
      </c>
      <c r="C177" s="250">
        <f>B177/B180</f>
        <v>2.7187765505522515E-2</v>
      </c>
      <c r="D177" s="262">
        <f t="shared" si="77"/>
        <v>92</v>
      </c>
      <c r="E177" s="250">
        <f>D177/D180</f>
        <v>3.3823529411764704E-2</v>
      </c>
      <c r="F177" s="262">
        <f t="shared" si="78"/>
        <v>70</v>
      </c>
      <c r="G177" s="250">
        <f>F177/F180</f>
        <v>5.5910543130990413E-2</v>
      </c>
      <c r="H177" s="262">
        <f t="shared" si="78"/>
        <v>74</v>
      </c>
      <c r="I177" s="250">
        <f>H177/H180</f>
        <v>6.3464837049742706E-2</v>
      </c>
      <c r="J177" s="262">
        <f t="shared" si="79"/>
        <v>48</v>
      </c>
      <c r="K177" s="250">
        <f>J177/J180</f>
        <v>3.5608308605341248E-2</v>
      </c>
      <c r="L177" s="262">
        <f t="shared" si="79"/>
        <v>26</v>
      </c>
      <c r="M177" s="250">
        <f>L177/L180</f>
        <v>1.5970515970515971E-2</v>
      </c>
      <c r="N177" s="262">
        <f t="shared" si="80"/>
        <v>58</v>
      </c>
      <c r="O177" s="250">
        <f>N177/N180</f>
        <v>2.2816679779701022E-2</v>
      </c>
      <c r="P177" s="262">
        <f t="shared" si="81"/>
        <v>80</v>
      </c>
      <c r="Q177" s="250">
        <f>P177/P180</f>
        <v>3.167062549485352E-2</v>
      </c>
    </row>
    <row r="178" spans="1:17" x14ac:dyDescent="0.2">
      <c r="A178" s="248" t="s">
        <v>93</v>
      </c>
      <c r="B178" s="262">
        <f t="shared" si="76"/>
        <v>14</v>
      </c>
      <c r="C178" s="250">
        <f>B178/B180</f>
        <v>5.9473237043330502E-3</v>
      </c>
      <c r="D178" s="262">
        <f t="shared" si="77"/>
        <v>6</v>
      </c>
      <c r="E178" s="250">
        <f>D178/D180</f>
        <v>2.2058823529411764E-3</v>
      </c>
      <c r="F178" s="262">
        <f t="shared" si="78"/>
        <v>10</v>
      </c>
      <c r="G178" s="250">
        <f>F178/F180</f>
        <v>7.9872204472843447E-3</v>
      </c>
      <c r="H178" s="262">
        <f t="shared" si="78"/>
        <v>10</v>
      </c>
      <c r="I178" s="250">
        <f>H178/H180</f>
        <v>8.5763293310463125E-3</v>
      </c>
      <c r="J178" s="262">
        <f t="shared" si="79"/>
        <v>6</v>
      </c>
      <c r="K178" s="250">
        <f>J178/J180</f>
        <v>4.4510385756676559E-3</v>
      </c>
      <c r="L178" s="262">
        <f t="shared" si="79"/>
        <v>4</v>
      </c>
      <c r="M178" s="250">
        <f>L178/L180</f>
        <v>2.4570024570024569E-3</v>
      </c>
      <c r="N178" s="262">
        <f t="shared" si="80"/>
        <v>2</v>
      </c>
      <c r="O178" s="250">
        <f>N178/N180</f>
        <v>7.8678206136900079E-4</v>
      </c>
      <c r="P178" s="262">
        <f t="shared" si="81"/>
        <v>2</v>
      </c>
      <c r="Q178" s="250">
        <f>P178/P180</f>
        <v>7.9176563737133805E-4</v>
      </c>
    </row>
    <row r="179" spans="1:17" x14ac:dyDescent="0.2">
      <c r="A179" s="251" t="s">
        <v>94</v>
      </c>
      <c r="B179" s="715">
        <f t="shared" si="76"/>
        <v>96</v>
      </c>
      <c r="C179" s="252">
        <f>B179/B180</f>
        <v>4.0781648258283773E-2</v>
      </c>
      <c r="D179" s="715">
        <f t="shared" si="77"/>
        <v>352</v>
      </c>
      <c r="E179" s="252">
        <f>D179/D180</f>
        <v>0.12941176470588237</v>
      </c>
      <c r="F179" s="715">
        <f t="shared" si="78"/>
        <v>232</v>
      </c>
      <c r="G179" s="252">
        <f>F179/F180</f>
        <v>0.1853035143769968</v>
      </c>
      <c r="H179" s="715">
        <f t="shared" si="78"/>
        <v>204</v>
      </c>
      <c r="I179" s="252">
        <f>H179/H180</f>
        <v>0.17495711835334476</v>
      </c>
      <c r="J179" s="715">
        <f t="shared" si="79"/>
        <v>138</v>
      </c>
      <c r="K179" s="252">
        <f>J179/J180</f>
        <v>0.10237388724035608</v>
      </c>
      <c r="L179" s="715">
        <f t="shared" si="79"/>
        <v>102</v>
      </c>
      <c r="M179" s="252">
        <f>L179/L180</f>
        <v>6.2653562653562658E-2</v>
      </c>
      <c r="N179" s="715">
        <f t="shared" si="80"/>
        <v>196</v>
      </c>
      <c r="O179" s="252">
        <f>N179/N180</f>
        <v>7.7104642014162075E-2</v>
      </c>
      <c r="P179" s="715">
        <f t="shared" si="81"/>
        <v>202</v>
      </c>
      <c r="Q179" s="252">
        <f>P179/P180</f>
        <v>7.996832937450514E-2</v>
      </c>
    </row>
    <row r="180" spans="1:17" ht="13.5" thickBot="1" x14ac:dyDescent="0.25">
      <c r="A180" s="253" t="s">
        <v>84</v>
      </c>
      <c r="B180" s="264">
        <f t="shared" ref="B180:G180" si="82">SUM(B172:B178)</f>
        <v>2354</v>
      </c>
      <c r="C180" s="254">
        <f t="shared" si="82"/>
        <v>1.0000000000000002</v>
      </c>
      <c r="D180" s="264">
        <f t="shared" si="82"/>
        <v>2720</v>
      </c>
      <c r="E180" s="254">
        <f t="shared" si="82"/>
        <v>1</v>
      </c>
      <c r="F180" s="264">
        <f t="shared" si="82"/>
        <v>1252</v>
      </c>
      <c r="G180" s="254">
        <f t="shared" si="82"/>
        <v>1</v>
      </c>
      <c r="H180" s="264">
        <f t="shared" ref="H180:M180" si="83">SUM(H172:H178)</f>
        <v>1166</v>
      </c>
      <c r="I180" s="261">
        <f t="shared" si="83"/>
        <v>0.99999999999999989</v>
      </c>
      <c r="J180" s="264">
        <f t="shared" si="83"/>
        <v>1348</v>
      </c>
      <c r="K180" s="261">
        <f t="shared" si="83"/>
        <v>1</v>
      </c>
      <c r="L180" s="264">
        <f t="shared" si="83"/>
        <v>1628</v>
      </c>
      <c r="M180" s="261">
        <f t="shared" si="83"/>
        <v>1</v>
      </c>
      <c r="N180" s="264">
        <f>SUM(N172:N178)</f>
        <v>2542</v>
      </c>
      <c r="O180" s="261">
        <f>SUM(O172:O178)</f>
        <v>1</v>
      </c>
      <c r="P180" s="264">
        <f>SUM(P172:P178)</f>
        <v>2526</v>
      </c>
      <c r="Q180" s="261">
        <f>SUM(Q172:Q178)</f>
        <v>1</v>
      </c>
    </row>
    <row r="181" spans="1:17" x14ac:dyDescent="0.2">
      <c r="C181" s="183"/>
      <c r="E181" s="183"/>
      <c r="G181" s="183"/>
      <c r="I181" s="183"/>
      <c r="K181" s="183"/>
      <c r="M181" s="183"/>
      <c r="O181" s="183"/>
      <c r="Q181" s="183"/>
    </row>
    <row r="182" spans="1:17" ht="13.5" thickBot="1" x14ac:dyDescent="0.25">
      <c r="G182" s="183"/>
      <c r="I182" s="183"/>
      <c r="K182" s="183"/>
      <c r="M182" s="183"/>
      <c r="O182" s="183"/>
      <c r="Q182" s="183"/>
    </row>
    <row r="183" spans="1:17" x14ac:dyDescent="0.2">
      <c r="A183" s="256" t="s">
        <v>95</v>
      </c>
      <c r="B183" s="1196">
        <v>2004</v>
      </c>
      <c r="C183" s="1197"/>
      <c r="D183" s="1196">
        <v>2005</v>
      </c>
      <c r="E183" s="1197"/>
      <c r="F183" s="1196">
        <v>2006</v>
      </c>
      <c r="G183" s="1197"/>
      <c r="H183" s="1196">
        <v>2007</v>
      </c>
      <c r="I183" s="1197"/>
      <c r="J183" s="1196">
        <v>2008</v>
      </c>
      <c r="K183" s="1197"/>
      <c r="L183" s="1196">
        <v>2009</v>
      </c>
      <c r="M183" s="1197"/>
      <c r="N183" s="1196">
        <v>2010</v>
      </c>
      <c r="O183" s="1197"/>
      <c r="P183" s="1196">
        <v>2011</v>
      </c>
      <c r="Q183" s="1197"/>
    </row>
    <row r="184" spans="1:17" x14ac:dyDescent="0.2">
      <c r="A184" s="248" t="s">
        <v>36</v>
      </c>
      <c r="B184" s="249" t="s">
        <v>29</v>
      </c>
      <c r="C184" s="6" t="s">
        <v>37</v>
      </c>
      <c r="D184" s="249" t="s">
        <v>29</v>
      </c>
      <c r="E184" s="6" t="s">
        <v>37</v>
      </c>
      <c r="F184" s="249" t="s">
        <v>29</v>
      </c>
      <c r="G184" s="6" t="s">
        <v>37</v>
      </c>
      <c r="H184" s="249" t="s">
        <v>29</v>
      </c>
      <c r="I184" s="6" t="s">
        <v>37</v>
      </c>
      <c r="J184" s="249" t="s">
        <v>29</v>
      </c>
      <c r="K184" s="6" t="s">
        <v>37</v>
      </c>
      <c r="L184" s="249" t="s">
        <v>29</v>
      </c>
      <c r="M184" s="6" t="s">
        <v>37</v>
      </c>
      <c r="N184" s="249" t="s">
        <v>29</v>
      </c>
      <c r="O184" s="6" t="s">
        <v>37</v>
      </c>
      <c r="P184" s="249" t="s">
        <v>29</v>
      </c>
      <c r="Q184" s="6" t="s">
        <v>37</v>
      </c>
    </row>
    <row r="185" spans="1:17" x14ac:dyDescent="0.2">
      <c r="A185" s="248" t="s">
        <v>38</v>
      </c>
      <c r="B185" s="262">
        <f>B133+B159</f>
        <v>1683</v>
      </c>
      <c r="C185" s="250">
        <f>B185/B193</f>
        <v>0.46906354515050169</v>
      </c>
      <c r="D185" s="262">
        <f t="shared" ref="D185:D192" si="84">D133+D159</f>
        <v>815</v>
      </c>
      <c r="E185" s="250">
        <f>D185/D193</f>
        <v>0.18839574664817382</v>
      </c>
      <c r="F185" s="262">
        <f t="shared" ref="F185:H192" si="85">F133+F159</f>
        <v>215</v>
      </c>
      <c r="G185" s="250">
        <f>F185/F193</f>
        <v>9.1801878736122972E-2</v>
      </c>
      <c r="H185" s="262">
        <f t="shared" si="85"/>
        <v>390</v>
      </c>
      <c r="I185" s="250">
        <f>H185/H193</f>
        <v>0.20408163265306123</v>
      </c>
      <c r="J185" s="262">
        <f t="shared" ref="J185:L192" si="86">J133+J159</f>
        <v>674</v>
      </c>
      <c r="K185" s="250">
        <f>J185/J193</f>
        <v>0.33087874324987726</v>
      </c>
      <c r="L185" s="262">
        <f t="shared" si="86"/>
        <v>1614</v>
      </c>
      <c r="M185" s="250">
        <f>L185/L193</f>
        <v>0.63643533123028395</v>
      </c>
      <c r="N185" s="262">
        <f t="shared" ref="N185:N192" si="87">N133+N159</f>
        <v>2390</v>
      </c>
      <c r="O185" s="250">
        <f>N185/N193</f>
        <v>0.61869013719906807</v>
      </c>
      <c r="P185" s="262">
        <f t="shared" ref="P185:P192" si="88">P133+P159</f>
        <v>2560</v>
      </c>
      <c r="Q185" s="250">
        <f>P185/P193</f>
        <v>0.62760480509928906</v>
      </c>
    </row>
    <row r="186" spans="1:17" x14ac:dyDescent="0.2">
      <c r="A186" s="248" t="s">
        <v>39</v>
      </c>
      <c r="B186" s="262">
        <f>B134+B160</f>
        <v>1058</v>
      </c>
      <c r="C186" s="250">
        <f>B186/B193</f>
        <v>0.29487179487179488</v>
      </c>
      <c r="D186" s="262">
        <f t="shared" si="84"/>
        <v>1995</v>
      </c>
      <c r="E186" s="250">
        <f>D186/D193</f>
        <v>0.46116504854368934</v>
      </c>
      <c r="F186" s="262">
        <f t="shared" si="85"/>
        <v>1120</v>
      </c>
      <c r="G186" s="250">
        <f>F186/F193</f>
        <v>0.47822374039282667</v>
      </c>
      <c r="H186" s="262">
        <f t="shared" si="85"/>
        <v>761</v>
      </c>
      <c r="I186" s="250">
        <f>H186/H193</f>
        <v>0.39822082679225534</v>
      </c>
      <c r="J186" s="262">
        <f t="shared" si="86"/>
        <v>745</v>
      </c>
      <c r="K186" s="250">
        <f>J186/J193</f>
        <v>0.36573392243495334</v>
      </c>
      <c r="L186" s="262">
        <f t="shared" si="86"/>
        <v>531</v>
      </c>
      <c r="M186" s="250">
        <f>L186/L193</f>
        <v>0.20938485804416404</v>
      </c>
      <c r="N186" s="262">
        <f t="shared" si="87"/>
        <v>839</v>
      </c>
      <c r="O186" s="250">
        <f>N186/N193</f>
        <v>0.21718871343515403</v>
      </c>
      <c r="P186" s="262">
        <f t="shared" si="88"/>
        <v>844</v>
      </c>
      <c r="Q186" s="250">
        <f>P186/P193</f>
        <v>0.20691345918117185</v>
      </c>
    </row>
    <row r="187" spans="1:17" x14ac:dyDescent="0.2">
      <c r="A187" s="248" t="s">
        <v>40</v>
      </c>
      <c r="B187" s="262">
        <f>B135+B161</f>
        <v>347</v>
      </c>
      <c r="C187" s="250">
        <f>B187/B193</f>
        <v>9.6711259754738016E-2</v>
      </c>
      <c r="D187" s="262">
        <f t="shared" si="84"/>
        <v>612</v>
      </c>
      <c r="E187" s="250">
        <f>D187/D193</f>
        <v>0.14147018030513175</v>
      </c>
      <c r="F187" s="262">
        <f t="shared" si="85"/>
        <v>416</v>
      </c>
      <c r="G187" s="250">
        <f>F187/F193</f>
        <v>0.17762596071733561</v>
      </c>
      <c r="H187" s="262">
        <f t="shared" si="85"/>
        <v>269</v>
      </c>
      <c r="I187" s="250">
        <f>H187/H193</f>
        <v>0.14076399790685504</v>
      </c>
      <c r="J187" s="262">
        <f t="shared" si="86"/>
        <v>255</v>
      </c>
      <c r="K187" s="250">
        <f>J187/J193</f>
        <v>0.1251840942562592</v>
      </c>
      <c r="L187" s="262">
        <f t="shared" si="86"/>
        <v>175</v>
      </c>
      <c r="M187" s="250">
        <f>L187/L193</f>
        <v>6.9006309148264985E-2</v>
      </c>
      <c r="N187" s="262">
        <f t="shared" si="87"/>
        <v>280</v>
      </c>
      <c r="O187" s="250">
        <f>N187/N193</f>
        <v>7.2482526533782038E-2</v>
      </c>
      <c r="P187" s="262">
        <f t="shared" si="88"/>
        <v>278</v>
      </c>
      <c r="Q187" s="250">
        <f>P187/P193</f>
        <v>6.8153959303750913E-2</v>
      </c>
    </row>
    <row r="188" spans="1:17" x14ac:dyDescent="0.2">
      <c r="A188" s="248" t="s">
        <v>41</v>
      </c>
      <c r="B188" s="262">
        <f t="shared" ref="B188:B193" si="89">B136+B162</f>
        <v>174</v>
      </c>
      <c r="C188" s="250">
        <f>B188/B193</f>
        <v>4.8494983277591976E-2</v>
      </c>
      <c r="D188" s="262">
        <f t="shared" si="84"/>
        <v>337</v>
      </c>
      <c r="E188" s="250">
        <f>D188/D193</f>
        <v>7.7901063337956544E-2</v>
      </c>
      <c r="F188" s="262">
        <f t="shared" si="85"/>
        <v>217</v>
      </c>
      <c r="G188" s="250">
        <f>F188/F193</f>
        <v>9.2655849701110168E-2</v>
      </c>
      <c r="H188" s="262">
        <f t="shared" si="85"/>
        <v>148</v>
      </c>
      <c r="I188" s="250">
        <f>H188/H193</f>
        <v>7.7446363160648873E-2</v>
      </c>
      <c r="J188" s="262">
        <f t="shared" si="86"/>
        <v>100</v>
      </c>
      <c r="K188" s="250">
        <f>J188/J193</f>
        <v>4.9091801669121256E-2</v>
      </c>
      <c r="L188" s="262">
        <f t="shared" si="86"/>
        <v>61</v>
      </c>
      <c r="M188" s="250">
        <f>L188/L193</f>
        <v>2.4053627760252366E-2</v>
      </c>
      <c r="N188" s="262">
        <f t="shared" si="87"/>
        <v>112</v>
      </c>
      <c r="O188" s="250">
        <f>N188/N193</f>
        <v>2.8993010613512813E-2</v>
      </c>
      <c r="P188" s="262">
        <f t="shared" si="88"/>
        <v>120</v>
      </c>
      <c r="Q188" s="250">
        <f>P188/P193</f>
        <v>2.9418975239029175E-2</v>
      </c>
    </row>
    <row r="189" spans="1:17" x14ac:dyDescent="0.2">
      <c r="A189" s="248" t="s">
        <v>91</v>
      </c>
      <c r="B189" s="262">
        <f t="shared" si="89"/>
        <v>206</v>
      </c>
      <c r="C189" s="250">
        <f>B189/B193</f>
        <v>5.741360089186176E-2</v>
      </c>
      <c r="D189" s="262">
        <f t="shared" si="84"/>
        <v>385</v>
      </c>
      <c r="E189" s="250">
        <f>D189/D193</f>
        <v>8.8996763754045305E-2</v>
      </c>
      <c r="F189" s="262">
        <f t="shared" si="85"/>
        <v>237</v>
      </c>
      <c r="G189" s="250">
        <f>F189/F193</f>
        <v>0.10119555935098207</v>
      </c>
      <c r="H189" s="262">
        <f t="shared" si="85"/>
        <v>209</v>
      </c>
      <c r="I189" s="250">
        <f>H189/H193</f>
        <v>0.10936682365253794</v>
      </c>
      <c r="J189" s="262">
        <f t="shared" si="86"/>
        <v>160</v>
      </c>
      <c r="K189" s="250">
        <f>J189/J193</f>
        <v>7.8546882670594009E-2</v>
      </c>
      <c r="L189" s="262">
        <f t="shared" si="86"/>
        <v>93</v>
      </c>
      <c r="M189" s="250">
        <f>L189/L193</f>
        <v>3.6671924290220821E-2</v>
      </c>
      <c r="N189" s="262">
        <f t="shared" si="87"/>
        <v>158</v>
      </c>
      <c r="O189" s="250">
        <f>N189/N193</f>
        <v>4.0900854258348433E-2</v>
      </c>
      <c r="P189" s="262">
        <f t="shared" si="88"/>
        <v>179</v>
      </c>
      <c r="Q189" s="250">
        <f>P189/P193</f>
        <v>4.3883304731551852E-2</v>
      </c>
    </row>
    <row r="190" spans="1:17" x14ac:dyDescent="0.2">
      <c r="A190" s="248" t="s">
        <v>92</v>
      </c>
      <c r="B190" s="262">
        <f t="shared" si="89"/>
        <v>102</v>
      </c>
      <c r="C190" s="250">
        <f>B190/B193</f>
        <v>2.8428093645484948E-2</v>
      </c>
      <c r="D190" s="262">
        <f t="shared" si="84"/>
        <v>163</v>
      </c>
      <c r="E190" s="250">
        <f>D190/D193</f>
        <v>3.7679149329634766E-2</v>
      </c>
      <c r="F190" s="262">
        <f t="shared" si="85"/>
        <v>118</v>
      </c>
      <c r="G190" s="250">
        <f>F190/F193</f>
        <v>5.0384286934244238E-2</v>
      </c>
      <c r="H190" s="262">
        <f t="shared" si="85"/>
        <v>115</v>
      </c>
      <c r="I190" s="250">
        <f>H190/H193</f>
        <v>6.0177917320774467E-2</v>
      </c>
      <c r="J190" s="262">
        <f t="shared" si="86"/>
        <v>89</v>
      </c>
      <c r="K190" s="250">
        <f>J190/J193</f>
        <v>4.3691703485517916E-2</v>
      </c>
      <c r="L190" s="262">
        <f t="shared" si="86"/>
        <v>52</v>
      </c>
      <c r="M190" s="250">
        <f>L190/L193</f>
        <v>2.0504731861198739E-2</v>
      </c>
      <c r="N190" s="262">
        <f t="shared" si="87"/>
        <v>72</v>
      </c>
      <c r="O190" s="250">
        <f>N190/N193</f>
        <v>1.8638363965829668E-2</v>
      </c>
      <c r="P190" s="262">
        <f t="shared" si="88"/>
        <v>88</v>
      </c>
      <c r="Q190" s="250">
        <f>P190/P193</f>
        <v>2.1573915175288061E-2</v>
      </c>
    </row>
    <row r="191" spans="1:17" x14ac:dyDescent="0.2">
      <c r="A191" s="248" t="s">
        <v>93</v>
      </c>
      <c r="B191" s="262">
        <f t="shared" si="89"/>
        <v>18</v>
      </c>
      <c r="C191" s="250">
        <f>B191/B193</f>
        <v>5.016722408026756E-3</v>
      </c>
      <c r="D191" s="262">
        <f t="shared" si="84"/>
        <v>19</v>
      </c>
      <c r="E191" s="250">
        <f>D191/D193</f>
        <v>4.3920480813684701E-3</v>
      </c>
      <c r="F191" s="262">
        <f t="shared" si="85"/>
        <v>19</v>
      </c>
      <c r="G191" s="250">
        <f>F191/F193</f>
        <v>8.1127241673783091E-3</v>
      </c>
      <c r="H191" s="262">
        <f t="shared" si="85"/>
        <v>19</v>
      </c>
      <c r="I191" s="250">
        <f>H191/H193</f>
        <v>9.9424385138670857E-3</v>
      </c>
      <c r="J191" s="262">
        <f t="shared" si="86"/>
        <v>14</v>
      </c>
      <c r="K191" s="250">
        <f>J191/J193</f>
        <v>6.8728522336769758E-3</v>
      </c>
      <c r="L191" s="262">
        <f t="shared" si="86"/>
        <v>10</v>
      </c>
      <c r="M191" s="250">
        <f>L191/L193</f>
        <v>3.9432176656151417E-3</v>
      </c>
      <c r="N191" s="262">
        <f t="shared" si="87"/>
        <v>12</v>
      </c>
      <c r="O191" s="250">
        <f>N191/N193</f>
        <v>3.1063939943049442E-3</v>
      </c>
      <c r="P191" s="262">
        <f t="shared" si="88"/>
        <v>10</v>
      </c>
      <c r="Q191" s="250">
        <f>P191/P193</f>
        <v>2.4515812699190979E-3</v>
      </c>
    </row>
    <row r="192" spans="1:17" x14ac:dyDescent="0.2">
      <c r="A192" s="258" t="s">
        <v>94</v>
      </c>
      <c r="B192" s="263">
        <f t="shared" si="89"/>
        <v>268</v>
      </c>
      <c r="C192" s="260">
        <f>B192/B193</f>
        <v>7.4693422519509473E-2</v>
      </c>
      <c r="D192" s="263">
        <f t="shared" si="84"/>
        <v>567</v>
      </c>
      <c r="E192" s="260">
        <f>D192/D193</f>
        <v>0.13106796116504854</v>
      </c>
      <c r="F192" s="263">
        <f t="shared" si="85"/>
        <v>374</v>
      </c>
      <c r="G192" s="260">
        <f>F192/F193</f>
        <v>0.1596925704526046</v>
      </c>
      <c r="H192" s="263">
        <f t="shared" si="85"/>
        <v>343</v>
      </c>
      <c r="I192" s="260">
        <f>H192/H193</f>
        <v>0.17948717948717949</v>
      </c>
      <c r="J192" s="263">
        <f t="shared" si="86"/>
        <v>263</v>
      </c>
      <c r="K192" s="260">
        <f>J192/J193</f>
        <v>0.12911143838978892</v>
      </c>
      <c r="L192" s="263">
        <f t="shared" si="86"/>
        <v>155</v>
      </c>
      <c r="M192" s="260">
        <f>L192/L193</f>
        <v>6.1119873817034702E-2</v>
      </c>
      <c r="N192" s="263">
        <f t="shared" si="87"/>
        <v>249</v>
      </c>
      <c r="O192" s="260">
        <f>N192/N193</f>
        <v>6.4457675381827589E-2</v>
      </c>
      <c r="P192" s="263">
        <f t="shared" si="88"/>
        <v>277</v>
      </c>
      <c r="Q192" s="260">
        <f>P192/P193</f>
        <v>6.7908801176759015E-2</v>
      </c>
    </row>
    <row r="193" spans="1:17" ht="13.5" thickBot="1" x14ac:dyDescent="0.25">
      <c r="A193" s="253" t="s">
        <v>42</v>
      </c>
      <c r="B193" s="264">
        <f t="shared" si="89"/>
        <v>3588</v>
      </c>
      <c r="C193" s="254">
        <f t="shared" ref="C193:I193" si="90">SUM(C185:C191)</f>
        <v>1</v>
      </c>
      <c r="D193" s="264">
        <f t="shared" si="90"/>
        <v>4326</v>
      </c>
      <c r="E193" s="254">
        <f t="shared" si="90"/>
        <v>1</v>
      </c>
      <c r="F193" s="264">
        <f t="shared" si="90"/>
        <v>2342</v>
      </c>
      <c r="G193" s="261">
        <f t="shared" si="90"/>
        <v>1</v>
      </c>
      <c r="H193" s="264">
        <f t="shared" si="90"/>
        <v>1911</v>
      </c>
      <c r="I193" s="261">
        <f t="shared" si="90"/>
        <v>1</v>
      </c>
      <c r="J193" s="264">
        <f t="shared" ref="J193:O193" si="91">SUM(J185:J191)</f>
        <v>2037</v>
      </c>
      <c r="K193" s="261">
        <f t="shared" si="91"/>
        <v>0.99999999999999989</v>
      </c>
      <c r="L193" s="264">
        <f t="shared" si="91"/>
        <v>2536</v>
      </c>
      <c r="M193" s="261">
        <f t="shared" si="91"/>
        <v>1</v>
      </c>
      <c r="N193" s="264">
        <f t="shared" si="91"/>
        <v>3863</v>
      </c>
      <c r="O193" s="261">
        <f t="shared" si="91"/>
        <v>0.99999999999999989</v>
      </c>
      <c r="P193" s="264">
        <f>SUM(P185:P191)</f>
        <v>4079</v>
      </c>
      <c r="Q193" s="261">
        <f>SUM(Q185:Q191)</f>
        <v>1</v>
      </c>
    </row>
    <row r="195" spans="1:17" ht="13.5" thickBot="1" x14ac:dyDescent="0.25"/>
    <row r="196" spans="1:17" x14ac:dyDescent="0.2">
      <c r="A196" s="256" t="s">
        <v>59</v>
      </c>
      <c r="B196" s="1196">
        <v>2004</v>
      </c>
      <c r="C196" s="1197"/>
      <c r="D196" s="1196">
        <v>2005</v>
      </c>
      <c r="E196" s="1197"/>
      <c r="F196" s="1196">
        <v>2006</v>
      </c>
      <c r="G196" s="1197"/>
      <c r="H196" s="1196">
        <v>2007</v>
      </c>
      <c r="I196" s="1197"/>
      <c r="J196" s="1196">
        <v>2008</v>
      </c>
      <c r="K196" s="1197"/>
      <c r="L196" s="1196">
        <v>2009</v>
      </c>
      <c r="M196" s="1197"/>
      <c r="N196" s="1196">
        <v>2010</v>
      </c>
      <c r="O196" s="1197"/>
      <c r="P196" s="1196">
        <v>2011</v>
      </c>
      <c r="Q196" s="1197"/>
    </row>
    <row r="197" spans="1:17" x14ac:dyDescent="0.2">
      <c r="A197" s="248" t="s">
        <v>36</v>
      </c>
      <c r="B197" s="249" t="s">
        <v>45</v>
      </c>
      <c r="C197" s="6" t="s">
        <v>46</v>
      </c>
      <c r="D197" s="249" t="s">
        <v>45</v>
      </c>
      <c r="E197" s="6" t="s">
        <v>46</v>
      </c>
      <c r="F197" s="249" t="s">
        <v>45</v>
      </c>
      <c r="G197" s="6" t="s">
        <v>46</v>
      </c>
      <c r="H197" s="249" t="s">
        <v>45</v>
      </c>
      <c r="I197" s="6" t="s">
        <v>46</v>
      </c>
      <c r="J197" s="249" t="s">
        <v>45</v>
      </c>
      <c r="K197" s="6" t="s">
        <v>46</v>
      </c>
      <c r="L197" s="249" t="s">
        <v>45</v>
      </c>
      <c r="M197" s="6" t="s">
        <v>46</v>
      </c>
      <c r="N197" s="249" t="s">
        <v>45</v>
      </c>
      <c r="O197" s="6" t="s">
        <v>46</v>
      </c>
      <c r="P197" s="249" t="s">
        <v>45</v>
      </c>
      <c r="Q197" s="6" t="s">
        <v>46</v>
      </c>
    </row>
    <row r="198" spans="1:17" x14ac:dyDescent="0.2">
      <c r="A198" s="248" t="s">
        <v>38</v>
      </c>
      <c r="B198" s="262">
        <f t="shared" ref="B198:B205" si="92">B185*2</f>
        <v>3366</v>
      </c>
      <c r="C198" s="250">
        <f>B198/B206</f>
        <v>0.46906354515050169</v>
      </c>
      <c r="D198" s="262">
        <f t="shared" ref="D198:D205" si="93">D185*2</f>
        <v>1630</v>
      </c>
      <c r="E198" s="250">
        <f>D198/D206</f>
        <v>0.18839574664817382</v>
      </c>
      <c r="F198" s="262">
        <f t="shared" ref="F198:H205" si="94">F185*2</f>
        <v>430</v>
      </c>
      <c r="G198" s="250">
        <f>F198/F206</f>
        <v>9.1801878736122972E-2</v>
      </c>
      <c r="H198" s="262">
        <f t="shared" si="94"/>
        <v>780</v>
      </c>
      <c r="I198" s="250">
        <f>H198/H206</f>
        <v>0.20408163265306123</v>
      </c>
      <c r="J198" s="262">
        <f t="shared" ref="J198:L205" si="95">J185*2</f>
        <v>1348</v>
      </c>
      <c r="K198" s="250">
        <f>J198/J206</f>
        <v>0.33087874324987726</v>
      </c>
      <c r="L198" s="262">
        <f t="shared" si="95"/>
        <v>3228</v>
      </c>
      <c r="M198" s="250">
        <f>L198/L206</f>
        <v>0.63643533123028395</v>
      </c>
      <c r="N198" s="262">
        <f t="shared" ref="N198:N205" si="96">N185*2</f>
        <v>4780</v>
      </c>
      <c r="O198" s="250">
        <f>N198/N206</f>
        <v>0.61869013719906807</v>
      </c>
      <c r="P198" s="262">
        <f t="shared" ref="P198:P205" si="97">P185*2</f>
        <v>5120</v>
      </c>
      <c r="Q198" s="250">
        <f>P198/P206</f>
        <v>0.62760480509928906</v>
      </c>
    </row>
    <row r="199" spans="1:17" x14ac:dyDescent="0.2">
      <c r="A199" s="248" t="s">
        <v>39</v>
      </c>
      <c r="B199" s="262">
        <f t="shared" si="92"/>
        <v>2116</v>
      </c>
      <c r="C199" s="250">
        <f>B199/B206</f>
        <v>0.29487179487179488</v>
      </c>
      <c r="D199" s="262">
        <f t="shared" si="93"/>
        <v>3990</v>
      </c>
      <c r="E199" s="250">
        <f>D199/D206</f>
        <v>0.46116504854368934</v>
      </c>
      <c r="F199" s="262">
        <f t="shared" si="94"/>
        <v>2240</v>
      </c>
      <c r="G199" s="250">
        <f>F199/F206</f>
        <v>0.47822374039282667</v>
      </c>
      <c r="H199" s="262">
        <f t="shared" si="94"/>
        <v>1522</v>
      </c>
      <c r="I199" s="250">
        <f>H199/H206</f>
        <v>0.39822082679225534</v>
      </c>
      <c r="J199" s="262">
        <f t="shared" si="95"/>
        <v>1490</v>
      </c>
      <c r="K199" s="250">
        <f>J199/J206</f>
        <v>0.36573392243495334</v>
      </c>
      <c r="L199" s="262">
        <f t="shared" si="95"/>
        <v>1062</v>
      </c>
      <c r="M199" s="250">
        <f>L199/L206</f>
        <v>0.20938485804416404</v>
      </c>
      <c r="N199" s="262">
        <f t="shared" si="96"/>
        <v>1678</v>
      </c>
      <c r="O199" s="250">
        <f>N199/N206</f>
        <v>0.21718871343515403</v>
      </c>
      <c r="P199" s="262">
        <f t="shared" si="97"/>
        <v>1688</v>
      </c>
      <c r="Q199" s="250">
        <f>P199/P206</f>
        <v>0.20691345918117185</v>
      </c>
    </row>
    <row r="200" spans="1:17" x14ac:dyDescent="0.2">
      <c r="A200" s="248" t="s">
        <v>40</v>
      </c>
      <c r="B200" s="262">
        <f t="shared" si="92"/>
        <v>694</v>
      </c>
      <c r="C200" s="250">
        <f>B200/B206</f>
        <v>9.6711259754738016E-2</v>
      </c>
      <c r="D200" s="262">
        <f t="shared" si="93"/>
        <v>1224</v>
      </c>
      <c r="E200" s="250">
        <f>D200/D206</f>
        <v>0.14147018030513175</v>
      </c>
      <c r="F200" s="262">
        <f t="shared" si="94"/>
        <v>832</v>
      </c>
      <c r="G200" s="250">
        <f>F200/F206</f>
        <v>0.17762596071733561</v>
      </c>
      <c r="H200" s="262">
        <f t="shared" si="94"/>
        <v>538</v>
      </c>
      <c r="I200" s="250">
        <f>H200/H206</f>
        <v>0.14076399790685504</v>
      </c>
      <c r="J200" s="262">
        <f t="shared" si="95"/>
        <v>510</v>
      </c>
      <c r="K200" s="250">
        <f>J200/J206</f>
        <v>0.1251840942562592</v>
      </c>
      <c r="L200" s="262">
        <f t="shared" si="95"/>
        <v>350</v>
      </c>
      <c r="M200" s="250">
        <f>L200/L206</f>
        <v>6.9006309148264985E-2</v>
      </c>
      <c r="N200" s="262">
        <f t="shared" si="96"/>
        <v>560</v>
      </c>
      <c r="O200" s="250">
        <f>N200/N206</f>
        <v>7.2482526533782038E-2</v>
      </c>
      <c r="P200" s="262">
        <f t="shared" si="97"/>
        <v>556</v>
      </c>
      <c r="Q200" s="250">
        <f>P200/P206</f>
        <v>6.8153959303750913E-2</v>
      </c>
    </row>
    <row r="201" spans="1:17" x14ac:dyDescent="0.2">
      <c r="A201" s="248" t="s">
        <v>41</v>
      </c>
      <c r="B201" s="262">
        <f t="shared" si="92"/>
        <v>348</v>
      </c>
      <c r="C201" s="250">
        <f>B201/B206</f>
        <v>4.8494983277591976E-2</v>
      </c>
      <c r="D201" s="262">
        <f t="shared" si="93"/>
        <v>674</v>
      </c>
      <c r="E201" s="250">
        <f>D201/D206</f>
        <v>7.7901063337956544E-2</v>
      </c>
      <c r="F201" s="262">
        <f t="shared" si="94"/>
        <v>434</v>
      </c>
      <c r="G201" s="250">
        <f>F201/F206</f>
        <v>9.2655849701110168E-2</v>
      </c>
      <c r="H201" s="262">
        <f t="shared" si="94"/>
        <v>296</v>
      </c>
      <c r="I201" s="250">
        <f>H201/H206</f>
        <v>7.7446363160648873E-2</v>
      </c>
      <c r="J201" s="262">
        <f t="shared" si="95"/>
        <v>200</v>
      </c>
      <c r="K201" s="250">
        <f>J201/J206</f>
        <v>4.9091801669121256E-2</v>
      </c>
      <c r="L201" s="262">
        <f t="shared" si="95"/>
        <v>122</v>
      </c>
      <c r="M201" s="250">
        <f>L201/L206</f>
        <v>2.4053627760252366E-2</v>
      </c>
      <c r="N201" s="262">
        <f t="shared" si="96"/>
        <v>224</v>
      </c>
      <c r="O201" s="250">
        <f>N201/N206</f>
        <v>2.8993010613512813E-2</v>
      </c>
      <c r="P201" s="262">
        <f t="shared" si="97"/>
        <v>240</v>
      </c>
      <c r="Q201" s="250">
        <f>P201/P206</f>
        <v>2.9418975239029175E-2</v>
      </c>
    </row>
    <row r="202" spans="1:17" x14ac:dyDescent="0.2">
      <c r="A202" s="248" t="s">
        <v>91</v>
      </c>
      <c r="B202" s="262">
        <f t="shared" si="92"/>
        <v>412</v>
      </c>
      <c r="C202" s="250">
        <f>B202/B206</f>
        <v>5.741360089186176E-2</v>
      </c>
      <c r="D202" s="262">
        <f t="shared" si="93"/>
        <v>770</v>
      </c>
      <c r="E202" s="250">
        <f>D202/D206</f>
        <v>8.8996763754045305E-2</v>
      </c>
      <c r="F202" s="262">
        <f t="shared" si="94"/>
        <v>474</v>
      </c>
      <c r="G202" s="250">
        <f>F202/F206</f>
        <v>0.10119555935098207</v>
      </c>
      <c r="H202" s="262">
        <f t="shared" si="94"/>
        <v>418</v>
      </c>
      <c r="I202" s="250">
        <f>H202/H206</f>
        <v>0.10936682365253794</v>
      </c>
      <c r="J202" s="262">
        <f t="shared" si="95"/>
        <v>320</v>
      </c>
      <c r="K202" s="250">
        <f>J202/J206</f>
        <v>7.8546882670594009E-2</v>
      </c>
      <c r="L202" s="262">
        <f t="shared" si="95"/>
        <v>186</v>
      </c>
      <c r="M202" s="250">
        <f>L202/L206</f>
        <v>3.6671924290220821E-2</v>
      </c>
      <c r="N202" s="262">
        <f t="shared" si="96"/>
        <v>316</v>
      </c>
      <c r="O202" s="250">
        <f>N202/N206</f>
        <v>4.0900854258348433E-2</v>
      </c>
      <c r="P202" s="262">
        <f t="shared" si="97"/>
        <v>358</v>
      </c>
      <c r="Q202" s="250">
        <f>P202/P206</f>
        <v>4.3883304731551852E-2</v>
      </c>
    </row>
    <row r="203" spans="1:17" x14ac:dyDescent="0.2">
      <c r="A203" s="248" t="s">
        <v>92</v>
      </c>
      <c r="B203" s="262">
        <f t="shared" si="92"/>
        <v>204</v>
      </c>
      <c r="C203" s="250">
        <f>B203/B206</f>
        <v>2.8428093645484948E-2</v>
      </c>
      <c r="D203" s="262">
        <f t="shared" si="93"/>
        <v>326</v>
      </c>
      <c r="E203" s="250">
        <f>D203/D206</f>
        <v>3.7679149329634766E-2</v>
      </c>
      <c r="F203" s="262">
        <f t="shared" si="94"/>
        <v>236</v>
      </c>
      <c r="G203" s="250">
        <f>F203/F206</f>
        <v>5.0384286934244238E-2</v>
      </c>
      <c r="H203" s="262">
        <f t="shared" si="94"/>
        <v>230</v>
      </c>
      <c r="I203" s="250">
        <f>H203/H206</f>
        <v>6.0177917320774467E-2</v>
      </c>
      <c r="J203" s="262">
        <f t="shared" si="95"/>
        <v>178</v>
      </c>
      <c r="K203" s="250">
        <f>J203/J206</f>
        <v>4.3691703485517916E-2</v>
      </c>
      <c r="L203" s="262">
        <f t="shared" si="95"/>
        <v>104</v>
      </c>
      <c r="M203" s="250">
        <f>L203/L206</f>
        <v>2.0504731861198739E-2</v>
      </c>
      <c r="N203" s="262">
        <f t="shared" si="96"/>
        <v>144</v>
      </c>
      <c r="O203" s="250">
        <f>N203/N206</f>
        <v>1.8638363965829668E-2</v>
      </c>
      <c r="P203" s="262">
        <f t="shared" si="97"/>
        <v>176</v>
      </c>
      <c r="Q203" s="250">
        <f>P203/P206</f>
        <v>2.1573915175288061E-2</v>
      </c>
    </row>
    <row r="204" spans="1:17" x14ac:dyDescent="0.2">
      <c r="A204" s="248" t="s">
        <v>93</v>
      </c>
      <c r="B204" s="262">
        <f t="shared" si="92"/>
        <v>36</v>
      </c>
      <c r="C204" s="250">
        <f>B204/B206</f>
        <v>5.016722408026756E-3</v>
      </c>
      <c r="D204" s="262">
        <f t="shared" si="93"/>
        <v>38</v>
      </c>
      <c r="E204" s="250">
        <f>D204/D206</f>
        <v>4.3920480813684701E-3</v>
      </c>
      <c r="F204" s="262">
        <f t="shared" si="94"/>
        <v>38</v>
      </c>
      <c r="G204" s="250">
        <f>F204/F206</f>
        <v>8.1127241673783091E-3</v>
      </c>
      <c r="H204" s="262">
        <f t="shared" si="94"/>
        <v>38</v>
      </c>
      <c r="I204" s="250">
        <f>H204/H206</f>
        <v>9.9424385138670857E-3</v>
      </c>
      <c r="J204" s="262">
        <f t="shared" si="95"/>
        <v>28</v>
      </c>
      <c r="K204" s="250">
        <f>J204/J206</f>
        <v>6.8728522336769758E-3</v>
      </c>
      <c r="L204" s="262">
        <f t="shared" si="95"/>
        <v>20</v>
      </c>
      <c r="M204" s="250">
        <f>L204/L206</f>
        <v>3.9432176656151417E-3</v>
      </c>
      <c r="N204" s="262">
        <f t="shared" si="96"/>
        <v>24</v>
      </c>
      <c r="O204" s="250">
        <f>N204/N206</f>
        <v>3.1063939943049442E-3</v>
      </c>
      <c r="P204" s="262">
        <f t="shared" si="97"/>
        <v>20</v>
      </c>
      <c r="Q204" s="250">
        <f>P204/P206</f>
        <v>2.4515812699190979E-3</v>
      </c>
    </row>
    <row r="205" spans="1:17" x14ac:dyDescent="0.2">
      <c r="A205" s="258" t="s">
        <v>94</v>
      </c>
      <c r="B205" s="263">
        <f t="shared" si="92"/>
        <v>536</v>
      </c>
      <c r="C205" s="260">
        <f>B205/B206</f>
        <v>7.4693422519509473E-2</v>
      </c>
      <c r="D205" s="263">
        <f t="shared" si="93"/>
        <v>1134</v>
      </c>
      <c r="E205" s="260">
        <f>D205/D206</f>
        <v>0.13106796116504854</v>
      </c>
      <c r="F205" s="263">
        <f t="shared" si="94"/>
        <v>748</v>
      </c>
      <c r="G205" s="260">
        <f>F205/F206</f>
        <v>0.1596925704526046</v>
      </c>
      <c r="H205" s="263">
        <f t="shared" si="94"/>
        <v>686</v>
      </c>
      <c r="I205" s="260">
        <f>H205/H206</f>
        <v>0.17948717948717949</v>
      </c>
      <c r="J205" s="263">
        <f t="shared" si="95"/>
        <v>526</v>
      </c>
      <c r="K205" s="260">
        <f>J205/J206</f>
        <v>0.12911143838978892</v>
      </c>
      <c r="L205" s="263">
        <f t="shared" si="95"/>
        <v>310</v>
      </c>
      <c r="M205" s="260">
        <f>L205/L206</f>
        <v>6.1119873817034702E-2</v>
      </c>
      <c r="N205" s="263">
        <f t="shared" si="96"/>
        <v>498</v>
      </c>
      <c r="O205" s="260">
        <f>N205/N206</f>
        <v>6.4457675381827589E-2</v>
      </c>
      <c r="P205" s="263">
        <f t="shared" si="97"/>
        <v>554</v>
      </c>
      <c r="Q205" s="260">
        <f>P205/P206</f>
        <v>6.7908801176759015E-2</v>
      </c>
    </row>
    <row r="206" spans="1:17" ht="13.5" thickBot="1" x14ac:dyDescent="0.25">
      <c r="A206" s="253" t="s">
        <v>84</v>
      </c>
      <c r="B206" s="264">
        <f t="shared" ref="B206:G206" si="98">SUM(B198:B204)</f>
        <v>7176</v>
      </c>
      <c r="C206" s="254">
        <f t="shared" si="98"/>
        <v>1</v>
      </c>
      <c r="D206" s="264">
        <f t="shared" si="98"/>
        <v>8652</v>
      </c>
      <c r="E206" s="254">
        <f t="shared" si="98"/>
        <v>1</v>
      </c>
      <c r="F206" s="264">
        <f t="shared" si="98"/>
        <v>4684</v>
      </c>
      <c r="G206" s="254">
        <f t="shared" si="98"/>
        <v>1</v>
      </c>
      <c r="H206" s="264">
        <f t="shared" ref="H206:M206" si="99">SUM(H198:H204)</f>
        <v>3822</v>
      </c>
      <c r="I206" s="254">
        <f t="shared" si="99"/>
        <v>1</v>
      </c>
      <c r="J206" s="264">
        <f t="shared" si="99"/>
        <v>4074</v>
      </c>
      <c r="K206" s="254">
        <f t="shared" si="99"/>
        <v>0.99999999999999989</v>
      </c>
      <c r="L206" s="264">
        <f t="shared" si="99"/>
        <v>5072</v>
      </c>
      <c r="M206" s="254">
        <f t="shared" si="99"/>
        <v>1</v>
      </c>
      <c r="N206" s="264">
        <f>SUM(N198:N204)</f>
        <v>7726</v>
      </c>
      <c r="O206" s="254">
        <f>SUM(O198:O204)</f>
        <v>0.99999999999999989</v>
      </c>
      <c r="P206" s="264">
        <f>SUM(P198:P204)</f>
        <v>8158</v>
      </c>
      <c r="Q206" s="254">
        <f>SUM(Q198:Q204)</f>
        <v>1</v>
      </c>
    </row>
    <row r="208" spans="1:17" ht="13.5" thickBot="1" x14ac:dyDescent="0.25"/>
    <row r="209" spans="1:17" x14ac:dyDescent="0.2">
      <c r="A209" s="247" t="s">
        <v>60</v>
      </c>
      <c r="B209" s="1198">
        <v>2004</v>
      </c>
      <c r="C209" s="1199"/>
      <c r="D209" s="1198">
        <v>2005</v>
      </c>
      <c r="E209" s="1199"/>
      <c r="F209" s="1198">
        <v>2006</v>
      </c>
      <c r="G209" s="1199"/>
      <c r="H209" s="1198">
        <v>2007</v>
      </c>
      <c r="I209" s="1199"/>
      <c r="J209" s="1198">
        <v>2008</v>
      </c>
      <c r="K209" s="1199"/>
      <c r="L209" s="1198">
        <v>2009</v>
      </c>
      <c r="M209" s="1199"/>
      <c r="N209" s="1198">
        <v>2010</v>
      </c>
      <c r="O209" s="1199"/>
      <c r="P209" s="1198">
        <v>2011</v>
      </c>
      <c r="Q209" s="1199"/>
    </row>
    <row r="210" spans="1:17" x14ac:dyDescent="0.2">
      <c r="A210" s="248" t="s">
        <v>36</v>
      </c>
      <c r="B210" s="249" t="s">
        <v>29</v>
      </c>
      <c r="C210" s="6" t="s">
        <v>37</v>
      </c>
      <c r="D210" s="249" t="s">
        <v>29</v>
      </c>
      <c r="E210" s="6" t="s">
        <v>37</v>
      </c>
      <c r="F210" s="249" t="s">
        <v>29</v>
      </c>
      <c r="G210" s="6" t="s">
        <v>37</v>
      </c>
      <c r="H210" s="249" t="s">
        <v>29</v>
      </c>
      <c r="I210" s="6" t="s">
        <v>37</v>
      </c>
      <c r="J210" s="249" t="s">
        <v>29</v>
      </c>
      <c r="K210" s="6" t="s">
        <v>37</v>
      </c>
      <c r="L210" s="249" t="s">
        <v>29</v>
      </c>
      <c r="M210" s="6" t="s">
        <v>37</v>
      </c>
      <c r="N210" s="249" t="s">
        <v>29</v>
      </c>
      <c r="O210" s="6" t="s">
        <v>37</v>
      </c>
      <c r="P210" s="249" t="s">
        <v>29</v>
      </c>
      <c r="Q210" s="6" t="s">
        <v>37</v>
      </c>
    </row>
    <row r="211" spans="1:17" x14ac:dyDescent="0.2">
      <c r="A211" s="248" t="s">
        <v>38</v>
      </c>
      <c r="B211" s="262">
        <f>'Closed Transactions'!B55</f>
        <v>455</v>
      </c>
      <c r="C211" s="250">
        <f>B211/B219</f>
        <v>0.4559118236472946</v>
      </c>
      <c r="D211" s="262">
        <f>'Closed Transactions'!B67</f>
        <v>160</v>
      </c>
      <c r="E211" s="250">
        <f>D211/D219</f>
        <v>0.13234077750206782</v>
      </c>
      <c r="F211" s="262">
        <f>'Closed Transactions'!B79</f>
        <v>77</v>
      </c>
      <c r="G211" s="250">
        <f>F211/F219</f>
        <v>0.12379421221864952</v>
      </c>
      <c r="H211" s="262">
        <f>'Closed Transactions'!B91</f>
        <v>127</v>
      </c>
      <c r="I211" s="250">
        <f>H211/H219</f>
        <v>0.21061359867330018</v>
      </c>
      <c r="J211" s="262">
        <f>'Closed Transactions'!B103</f>
        <v>236</v>
      </c>
      <c r="K211" s="250">
        <f>J211/J219</f>
        <v>0.33956834532374103</v>
      </c>
      <c r="L211" s="262">
        <f>'Closed Transactions'!B115</f>
        <v>576</v>
      </c>
      <c r="M211" s="250">
        <f>L211/L219</f>
        <v>0.64429530201342278</v>
      </c>
      <c r="N211" s="262">
        <f>'Closed Transactions'!B127</f>
        <v>630</v>
      </c>
      <c r="O211" s="250">
        <f>N211/N219</f>
        <v>0.62068965517241381</v>
      </c>
      <c r="P211" s="262">
        <f>'Closed Transactions'!B139</f>
        <v>626</v>
      </c>
      <c r="Q211" s="250">
        <f>P211/P219</f>
        <v>0.56702898550724634</v>
      </c>
    </row>
    <row r="212" spans="1:17" x14ac:dyDescent="0.2">
      <c r="A212" s="248" t="s">
        <v>39</v>
      </c>
      <c r="B212" s="262">
        <f>'Closed Transactions'!C55</f>
        <v>288</v>
      </c>
      <c r="C212" s="250">
        <f>B212/B219</f>
        <v>0.28857715430861725</v>
      </c>
      <c r="D212" s="262">
        <f>'Closed Transactions'!C67</f>
        <v>583</v>
      </c>
      <c r="E212" s="250">
        <f>D212/D219</f>
        <v>0.48221670802315963</v>
      </c>
      <c r="F212" s="262">
        <f>'Closed Transactions'!C79</f>
        <v>277</v>
      </c>
      <c r="G212" s="250">
        <f>F212/F219</f>
        <v>0.44533762057877813</v>
      </c>
      <c r="H212" s="262">
        <f>'Closed Transactions'!C91</f>
        <v>240</v>
      </c>
      <c r="I212" s="250">
        <f>H212/H219</f>
        <v>0.39800995024875624</v>
      </c>
      <c r="J212" s="262">
        <f>'Closed Transactions'!C103</f>
        <v>264</v>
      </c>
      <c r="K212" s="250">
        <f>J212/J219</f>
        <v>0.37985611510791367</v>
      </c>
      <c r="L212" s="262">
        <f>'Closed Transactions'!C115</f>
        <v>179</v>
      </c>
      <c r="M212" s="250">
        <f>L212/L219</f>
        <v>0.20022371364653244</v>
      </c>
      <c r="N212" s="262">
        <f>'Closed Transactions'!C127</f>
        <v>204</v>
      </c>
      <c r="O212" s="250">
        <f>N212/N219</f>
        <v>0.20098522167487684</v>
      </c>
      <c r="P212" s="262">
        <f>'Closed Transactions'!C139</f>
        <v>262</v>
      </c>
      <c r="Q212" s="250">
        <f>P212/P219</f>
        <v>0.23731884057971014</v>
      </c>
    </row>
    <row r="213" spans="1:17" x14ac:dyDescent="0.2">
      <c r="A213" s="248" t="s">
        <v>40</v>
      </c>
      <c r="B213" s="262">
        <f>'Closed Transactions'!D55</f>
        <v>115</v>
      </c>
      <c r="C213" s="250">
        <f>B213/B219</f>
        <v>0.11523046092184369</v>
      </c>
      <c r="D213" s="262">
        <f>'Closed Transactions'!D67</f>
        <v>206</v>
      </c>
      <c r="E213" s="250">
        <f>D213/D219</f>
        <v>0.17038875103391232</v>
      </c>
      <c r="F213" s="262">
        <f>'Closed Transactions'!D79</f>
        <v>121</v>
      </c>
      <c r="G213" s="250">
        <f>F213/F219</f>
        <v>0.19453376205787781</v>
      </c>
      <c r="H213" s="262">
        <f>'Closed Transactions'!D91</f>
        <v>106</v>
      </c>
      <c r="I213" s="250">
        <f>H213/H219</f>
        <v>0.175787728026534</v>
      </c>
      <c r="J213" s="262">
        <f>'Closed Transactions'!D103</f>
        <v>73</v>
      </c>
      <c r="K213" s="250">
        <f>J213/J219</f>
        <v>0.10503597122302158</v>
      </c>
      <c r="L213" s="262">
        <f>'Closed Transactions'!D115</f>
        <v>60</v>
      </c>
      <c r="M213" s="250">
        <f>L213/L219</f>
        <v>6.7114093959731544E-2</v>
      </c>
      <c r="N213" s="262">
        <f>'Closed Transactions'!D127</f>
        <v>65</v>
      </c>
      <c r="O213" s="250">
        <f>N213/N219</f>
        <v>6.4039408866995079E-2</v>
      </c>
      <c r="P213" s="262">
        <f>'Closed Transactions'!D139</f>
        <v>73</v>
      </c>
      <c r="Q213" s="250">
        <f>P213/P219</f>
        <v>6.6123188405797104E-2</v>
      </c>
    </row>
    <row r="214" spans="1:17" x14ac:dyDescent="0.2">
      <c r="A214" s="248" t="s">
        <v>41</v>
      </c>
      <c r="B214" s="262">
        <f>'Closed Transactions'!E55</f>
        <v>51</v>
      </c>
      <c r="C214" s="250">
        <f>B214/B219</f>
        <v>5.1102204408817638E-2</v>
      </c>
      <c r="D214" s="262">
        <f>'Closed Transactions'!E67</f>
        <v>92</v>
      </c>
      <c r="E214" s="250">
        <f>D214/D219</f>
        <v>7.6095947063688996E-2</v>
      </c>
      <c r="F214" s="262">
        <f>'Closed Transactions'!E79</f>
        <v>47</v>
      </c>
      <c r="G214" s="250">
        <f>F214/F219</f>
        <v>7.5562700964630219E-2</v>
      </c>
      <c r="H214" s="262">
        <f>'Closed Transactions'!E91</f>
        <v>45</v>
      </c>
      <c r="I214" s="250">
        <f>H214/H219</f>
        <v>7.4626865671641784E-2</v>
      </c>
      <c r="J214" s="262">
        <f>'Closed Transactions'!E103</f>
        <v>40</v>
      </c>
      <c r="K214" s="250">
        <f>J214/J219</f>
        <v>5.7553956834532377E-2</v>
      </c>
      <c r="L214" s="262">
        <f>'Closed Transactions'!E115</f>
        <v>23</v>
      </c>
      <c r="M214" s="250">
        <f>L214/L219</f>
        <v>2.5727069351230425E-2</v>
      </c>
      <c r="N214" s="262">
        <f>'Closed Transactions'!E127</f>
        <v>32</v>
      </c>
      <c r="O214" s="250">
        <f>N214/N219</f>
        <v>3.1527093596059111E-2</v>
      </c>
      <c r="P214" s="262">
        <f>'Closed Transactions'!E139</f>
        <v>45</v>
      </c>
      <c r="Q214" s="250">
        <f>P214/P219</f>
        <v>4.0760869565217392E-2</v>
      </c>
    </row>
    <row r="215" spans="1:17" x14ac:dyDescent="0.2">
      <c r="A215" s="248" t="s">
        <v>91</v>
      </c>
      <c r="B215" s="262">
        <f>'Closed Transactions'!F55</f>
        <v>62</v>
      </c>
      <c r="C215" s="250">
        <f>B215/B219</f>
        <v>6.2124248496993988E-2</v>
      </c>
      <c r="D215" s="262">
        <f>'Closed Transactions'!F67</f>
        <v>119</v>
      </c>
      <c r="E215" s="250">
        <f>D215/D219</f>
        <v>9.8428453267162944E-2</v>
      </c>
      <c r="F215" s="262">
        <f>'Closed Transactions'!F79</f>
        <v>63</v>
      </c>
      <c r="G215" s="250">
        <f>F215/F219</f>
        <v>0.10128617363344052</v>
      </c>
      <c r="H215" s="262">
        <f>'Closed Transactions'!F91</f>
        <v>55</v>
      </c>
      <c r="I215" s="250">
        <f>H215/H219</f>
        <v>9.1210613598673301E-2</v>
      </c>
      <c r="J215" s="262">
        <f>'Closed Transactions'!F103</f>
        <v>53</v>
      </c>
      <c r="K215" s="250">
        <f>J215/J219</f>
        <v>7.6258992805755391E-2</v>
      </c>
      <c r="L215" s="262">
        <f>'Closed Transactions'!F115</f>
        <v>38</v>
      </c>
      <c r="M215" s="250">
        <f>L215/L219</f>
        <v>4.2505592841163314E-2</v>
      </c>
      <c r="N215" s="262">
        <f>'Closed Transactions'!F127</f>
        <v>55</v>
      </c>
      <c r="O215" s="250">
        <f>N215/N219</f>
        <v>5.4187192118226604E-2</v>
      </c>
      <c r="P215" s="262">
        <f>'Closed Transactions'!F139</f>
        <v>61</v>
      </c>
      <c r="Q215" s="250">
        <f>P215/P219</f>
        <v>5.52536231884058E-2</v>
      </c>
    </row>
    <row r="216" spans="1:17" x14ac:dyDescent="0.2">
      <c r="A216" s="248" t="s">
        <v>92</v>
      </c>
      <c r="B216" s="262">
        <f>'Closed Transactions'!G55</f>
        <v>25</v>
      </c>
      <c r="C216" s="250">
        <f>B216/B219</f>
        <v>2.5050100200400802E-2</v>
      </c>
      <c r="D216" s="262">
        <f>'Closed Transactions'!G67</f>
        <v>46</v>
      </c>
      <c r="E216" s="250">
        <f>D216/D219</f>
        <v>3.8047973531844498E-2</v>
      </c>
      <c r="F216" s="262">
        <f>'Closed Transactions'!G79</f>
        <v>35</v>
      </c>
      <c r="G216" s="250">
        <f>F216/F219</f>
        <v>5.6270096463022508E-2</v>
      </c>
      <c r="H216" s="262">
        <f>'Closed Transactions'!G91</f>
        <v>26</v>
      </c>
      <c r="I216" s="250">
        <f>H216/H219</f>
        <v>4.3117744610281922E-2</v>
      </c>
      <c r="J216" s="262">
        <f>'Closed Transactions'!G103</f>
        <v>27</v>
      </c>
      <c r="K216" s="250">
        <f>J216/J219</f>
        <v>3.884892086330935E-2</v>
      </c>
      <c r="L216" s="262">
        <f>'Closed Transactions'!G115</f>
        <v>17</v>
      </c>
      <c r="M216" s="250">
        <f>L216/L219</f>
        <v>1.901565995525727E-2</v>
      </c>
      <c r="N216" s="262">
        <f>'Closed Transactions'!G127</f>
        <v>26</v>
      </c>
      <c r="O216" s="250">
        <f>N216/N219</f>
        <v>2.561576354679803E-2</v>
      </c>
      <c r="P216" s="262">
        <f>'Closed Transactions'!G139</f>
        <v>31</v>
      </c>
      <c r="Q216" s="250">
        <f>P216/P219</f>
        <v>2.8079710144927536E-2</v>
      </c>
    </row>
    <row r="217" spans="1:17" x14ac:dyDescent="0.2">
      <c r="A217" s="248" t="s">
        <v>93</v>
      </c>
      <c r="B217" s="262">
        <f>'Closed Transactions'!H55</f>
        <v>2</v>
      </c>
      <c r="C217" s="250">
        <f>B217/B219</f>
        <v>2.004008016032064E-3</v>
      </c>
      <c r="D217" s="262">
        <f>'Closed Transactions'!H67</f>
        <v>3</v>
      </c>
      <c r="E217" s="250">
        <f>D217/D219</f>
        <v>2.4813895781637717E-3</v>
      </c>
      <c r="F217" s="262">
        <f>'Closed Transactions'!H79</f>
        <v>2</v>
      </c>
      <c r="G217" s="250">
        <f>F217/F219</f>
        <v>3.2154340836012861E-3</v>
      </c>
      <c r="H217" s="262">
        <f>'Closed Transactions'!H91</f>
        <v>4</v>
      </c>
      <c r="I217" s="250">
        <f>H217/H219</f>
        <v>6.6334991708126038E-3</v>
      </c>
      <c r="J217" s="262">
        <f>'Closed Transactions'!H103</f>
        <v>2</v>
      </c>
      <c r="K217" s="250">
        <f>J217/J219</f>
        <v>2.8776978417266188E-3</v>
      </c>
      <c r="L217" s="262">
        <f>'Closed Transactions'!H115</f>
        <v>1</v>
      </c>
      <c r="M217" s="250">
        <f>L217/L219</f>
        <v>1.1185682326621924E-3</v>
      </c>
      <c r="N217" s="262">
        <f>'Closed Transactions'!H127</f>
        <v>3</v>
      </c>
      <c r="O217" s="250">
        <f>N217/N219</f>
        <v>2.9556650246305421E-3</v>
      </c>
      <c r="P217" s="262">
        <f>'Closed Transactions'!H139</f>
        <v>6</v>
      </c>
      <c r="Q217" s="250">
        <f>P217/P219</f>
        <v>5.434782608695652E-3</v>
      </c>
    </row>
    <row r="218" spans="1:17" x14ac:dyDescent="0.2">
      <c r="A218" s="251" t="s">
        <v>94</v>
      </c>
      <c r="B218" s="715">
        <f>'Closed Transactions'!I55</f>
        <v>89</v>
      </c>
      <c r="C218" s="252">
        <f>B218/B219</f>
        <v>8.917835671342686E-2</v>
      </c>
      <c r="D218" s="715">
        <f>'Closed Transactions'!I67</f>
        <v>168</v>
      </c>
      <c r="E218" s="252">
        <f>D218/D219</f>
        <v>0.13895781637717122</v>
      </c>
      <c r="F218" s="715">
        <f>'Closed Transactions'!I79</f>
        <v>100</v>
      </c>
      <c r="G218" s="252">
        <f>F218/F219</f>
        <v>0.16077170418006431</v>
      </c>
      <c r="H218" s="715">
        <f>'Closed Transactions'!I91</f>
        <v>85</v>
      </c>
      <c r="I218" s="252">
        <f>H218/H219</f>
        <v>0.14096185737976782</v>
      </c>
      <c r="J218" s="715">
        <f>'Closed Transactions'!I103</f>
        <v>82</v>
      </c>
      <c r="K218" s="252">
        <f>J218/J219</f>
        <v>0.11798561151079137</v>
      </c>
      <c r="L218" s="715">
        <f>'Closed Transactions'!I115</f>
        <v>56</v>
      </c>
      <c r="M218" s="252">
        <f>L218/L219</f>
        <v>6.2639821029082776E-2</v>
      </c>
      <c r="N218" s="715">
        <f>'Closed Transactions'!I127</f>
        <v>84</v>
      </c>
      <c r="O218" s="252">
        <f>N218/N219</f>
        <v>8.2758620689655171E-2</v>
      </c>
      <c r="P218" s="715">
        <f>'Closed Transactions'!I139</f>
        <v>98</v>
      </c>
      <c r="Q218" s="252">
        <f>P218/P219</f>
        <v>8.8768115942028991E-2</v>
      </c>
    </row>
    <row r="219" spans="1:17" ht="13.5" thickBot="1" x14ac:dyDescent="0.25">
      <c r="A219" s="253" t="s">
        <v>42</v>
      </c>
      <c r="B219" s="264">
        <f t="shared" ref="B219:G219" si="100">SUM(B211:B217)</f>
        <v>998</v>
      </c>
      <c r="C219" s="254">
        <f t="shared" si="100"/>
        <v>1</v>
      </c>
      <c r="D219" s="264">
        <f t="shared" si="100"/>
        <v>1209</v>
      </c>
      <c r="E219" s="254">
        <f t="shared" si="100"/>
        <v>1</v>
      </c>
      <c r="F219" s="264">
        <f t="shared" si="100"/>
        <v>622</v>
      </c>
      <c r="G219" s="254">
        <f t="shared" si="100"/>
        <v>1</v>
      </c>
      <c r="H219" s="264">
        <f t="shared" ref="H219:M219" si="101">SUM(H211:H217)</f>
        <v>603</v>
      </c>
      <c r="I219" s="254">
        <f t="shared" si="101"/>
        <v>1</v>
      </c>
      <c r="J219" s="264">
        <f t="shared" si="101"/>
        <v>695</v>
      </c>
      <c r="K219" s="254">
        <f t="shared" si="101"/>
        <v>1</v>
      </c>
      <c r="L219" s="264">
        <f t="shared" si="101"/>
        <v>894</v>
      </c>
      <c r="M219" s="254">
        <f t="shared" si="101"/>
        <v>0.99999999999999989</v>
      </c>
      <c r="N219" s="264">
        <f>SUM(N211:N217)</f>
        <v>1015</v>
      </c>
      <c r="O219" s="254">
        <f>SUM(O211:O217)</f>
        <v>1.0000000000000002</v>
      </c>
      <c r="P219" s="264">
        <f>SUM(P211:P217)</f>
        <v>1104</v>
      </c>
      <c r="Q219" s="254">
        <f>SUM(Q211:Q217)</f>
        <v>1</v>
      </c>
    </row>
    <row r="221" spans="1:17" ht="13.5" thickBot="1" x14ac:dyDescent="0.25"/>
    <row r="222" spans="1:17" x14ac:dyDescent="0.2">
      <c r="A222" s="247" t="s">
        <v>61</v>
      </c>
      <c r="B222" s="1198">
        <v>2004</v>
      </c>
      <c r="C222" s="1199"/>
      <c r="D222" s="1198">
        <v>2005</v>
      </c>
      <c r="E222" s="1199"/>
      <c r="F222" s="1198">
        <v>2006</v>
      </c>
      <c r="G222" s="1199"/>
      <c r="H222" s="1198">
        <v>2007</v>
      </c>
      <c r="I222" s="1199"/>
      <c r="J222" s="1198">
        <v>2008</v>
      </c>
      <c r="K222" s="1199"/>
      <c r="L222" s="1198">
        <v>2009</v>
      </c>
      <c r="M222" s="1199"/>
      <c r="N222" s="1198">
        <v>2010</v>
      </c>
      <c r="O222" s="1199"/>
      <c r="P222" s="1198">
        <v>2011</v>
      </c>
      <c r="Q222" s="1199"/>
    </row>
    <row r="223" spans="1:17" x14ac:dyDescent="0.2">
      <c r="A223" s="248" t="s">
        <v>36</v>
      </c>
      <c r="B223" s="249" t="s">
        <v>45</v>
      </c>
      <c r="C223" s="6" t="s">
        <v>46</v>
      </c>
      <c r="D223" s="249" t="s">
        <v>45</v>
      </c>
      <c r="E223" s="6" t="s">
        <v>46</v>
      </c>
      <c r="F223" s="249" t="s">
        <v>45</v>
      </c>
      <c r="G223" s="6" t="s">
        <v>46</v>
      </c>
      <c r="H223" s="249" t="s">
        <v>45</v>
      </c>
      <c r="I223" s="6" t="s">
        <v>46</v>
      </c>
      <c r="J223" s="249" t="s">
        <v>45</v>
      </c>
      <c r="K223" s="6" t="s">
        <v>46</v>
      </c>
      <c r="L223" s="249" t="s">
        <v>45</v>
      </c>
      <c r="M223" s="6" t="s">
        <v>46</v>
      </c>
      <c r="N223" s="249" t="s">
        <v>45</v>
      </c>
      <c r="O223" s="6" t="s">
        <v>46</v>
      </c>
      <c r="P223" s="249" t="s">
        <v>45</v>
      </c>
      <c r="Q223" s="6" t="s">
        <v>46</v>
      </c>
    </row>
    <row r="224" spans="1:17" x14ac:dyDescent="0.2">
      <c r="A224" s="248" t="s">
        <v>38</v>
      </c>
      <c r="B224" s="262">
        <f t="shared" ref="B224:B231" si="102">B211*2</f>
        <v>910</v>
      </c>
      <c r="C224" s="250">
        <f>B224/B232</f>
        <v>0.4559118236472946</v>
      </c>
      <c r="D224" s="262">
        <f t="shared" ref="D224:D231" si="103">D211*2</f>
        <v>320</v>
      </c>
      <c r="E224" s="250">
        <f>D224/D232</f>
        <v>0.13234077750206782</v>
      </c>
      <c r="F224" s="262">
        <f t="shared" ref="F224:H231" si="104">F211*2</f>
        <v>154</v>
      </c>
      <c r="G224" s="250">
        <f>F224/F232</f>
        <v>0.12379421221864952</v>
      </c>
      <c r="H224" s="262">
        <f t="shared" si="104"/>
        <v>254</v>
      </c>
      <c r="I224" s="250">
        <f>H224/H232</f>
        <v>0.21061359867330018</v>
      </c>
      <c r="J224" s="262">
        <f t="shared" ref="J224:L231" si="105">J211*2</f>
        <v>472</v>
      </c>
      <c r="K224" s="250">
        <f>J224/J232</f>
        <v>0.33956834532374103</v>
      </c>
      <c r="L224" s="262">
        <f t="shared" si="105"/>
        <v>1152</v>
      </c>
      <c r="M224" s="250">
        <f>L224/L232</f>
        <v>0.64429530201342278</v>
      </c>
      <c r="N224" s="262">
        <f t="shared" ref="N224:N231" si="106">N211*2</f>
        <v>1260</v>
      </c>
      <c r="O224" s="250">
        <f>N224/N232</f>
        <v>0.62068965517241381</v>
      </c>
      <c r="P224" s="262">
        <f t="shared" ref="P224:P231" si="107">P211*2</f>
        <v>1252</v>
      </c>
      <c r="Q224" s="250">
        <f>P224/P232</f>
        <v>0.56702898550724634</v>
      </c>
    </row>
    <row r="225" spans="1:17" x14ac:dyDescent="0.2">
      <c r="A225" s="248" t="s">
        <v>39</v>
      </c>
      <c r="B225" s="262">
        <f t="shared" si="102"/>
        <v>576</v>
      </c>
      <c r="C225" s="250">
        <f>B225/B232</f>
        <v>0.28857715430861725</v>
      </c>
      <c r="D225" s="262">
        <f t="shared" si="103"/>
        <v>1166</v>
      </c>
      <c r="E225" s="250">
        <f>D225/D232</f>
        <v>0.48221670802315963</v>
      </c>
      <c r="F225" s="262">
        <f t="shared" si="104"/>
        <v>554</v>
      </c>
      <c r="G225" s="250">
        <f>F225/F232</f>
        <v>0.44533762057877813</v>
      </c>
      <c r="H225" s="262">
        <f t="shared" si="104"/>
        <v>480</v>
      </c>
      <c r="I225" s="250">
        <f>H225/H232</f>
        <v>0.39800995024875624</v>
      </c>
      <c r="J225" s="262">
        <f t="shared" si="105"/>
        <v>528</v>
      </c>
      <c r="K225" s="250">
        <f>J225/J232</f>
        <v>0.37985611510791367</v>
      </c>
      <c r="L225" s="262">
        <f t="shared" si="105"/>
        <v>358</v>
      </c>
      <c r="M225" s="250">
        <f>L225/L232</f>
        <v>0.20022371364653244</v>
      </c>
      <c r="N225" s="262">
        <f t="shared" si="106"/>
        <v>408</v>
      </c>
      <c r="O225" s="250">
        <f>N225/N232</f>
        <v>0.20098522167487684</v>
      </c>
      <c r="P225" s="262">
        <f t="shared" si="107"/>
        <v>524</v>
      </c>
      <c r="Q225" s="250">
        <f>P225/P232</f>
        <v>0.23731884057971014</v>
      </c>
    </row>
    <row r="226" spans="1:17" x14ac:dyDescent="0.2">
      <c r="A226" s="248" t="s">
        <v>40</v>
      </c>
      <c r="B226" s="262">
        <f t="shared" si="102"/>
        <v>230</v>
      </c>
      <c r="C226" s="250">
        <f>B226/B232</f>
        <v>0.11523046092184369</v>
      </c>
      <c r="D226" s="262">
        <f t="shared" si="103"/>
        <v>412</v>
      </c>
      <c r="E226" s="250">
        <f>D226/D232</f>
        <v>0.17038875103391232</v>
      </c>
      <c r="F226" s="262">
        <f t="shared" si="104"/>
        <v>242</v>
      </c>
      <c r="G226" s="250">
        <f>F226/F232</f>
        <v>0.19453376205787781</v>
      </c>
      <c r="H226" s="262">
        <f t="shared" si="104"/>
        <v>212</v>
      </c>
      <c r="I226" s="250">
        <f>H226/H232</f>
        <v>0.175787728026534</v>
      </c>
      <c r="J226" s="262">
        <f t="shared" si="105"/>
        <v>146</v>
      </c>
      <c r="K226" s="250">
        <f>J226/J232</f>
        <v>0.10503597122302158</v>
      </c>
      <c r="L226" s="262">
        <f t="shared" si="105"/>
        <v>120</v>
      </c>
      <c r="M226" s="250">
        <f>L226/L232</f>
        <v>6.7114093959731544E-2</v>
      </c>
      <c r="N226" s="262">
        <f t="shared" si="106"/>
        <v>130</v>
      </c>
      <c r="O226" s="250">
        <f>N226/N232</f>
        <v>6.4039408866995079E-2</v>
      </c>
      <c r="P226" s="262">
        <f t="shared" si="107"/>
        <v>146</v>
      </c>
      <c r="Q226" s="250">
        <f>P226/P232</f>
        <v>6.6123188405797104E-2</v>
      </c>
    </row>
    <row r="227" spans="1:17" x14ac:dyDescent="0.2">
      <c r="A227" s="248" t="s">
        <v>41</v>
      </c>
      <c r="B227" s="262">
        <f t="shared" si="102"/>
        <v>102</v>
      </c>
      <c r="C227" s="250">
        <f>B227/B232</f>
        <v>5.1102204408817638E-2</v>
      </c>
      <c r="D227" s="262">
        <f t="shared" si="103"/>
        <v>184</v>
      </c>
      <c r="E227" s="250">
        <f>D227/D232</f>
        <v>7.6095947063688996E-2</v>
      </c>
      <c r="F227" s="262">
        <f t="shared" si="104"/>
        <v>94</v>
      </c>
      <c r="G227" s="250">
        <f>F227/F232</f>
        <v>7.5562700964630219E-2</v>
      </c>
      <c r="H227" s="262">
        <f t="shared" si="104"/>
        <v>90</v>
      </c>
      <c r="I227" s="250">
        <f>H227/H232</f>
        <v>7.4626865671641784E-2</v>
      </c>
      <c r="J227" s="262">
        <f t="shared" si="105"/>
        <v>80</v>
      </c>
      <c r="K227" s="250">
        <f>J227/J232</f>
        <v>5.7553956834532377E-2</v>
      </c>
      <c r="L227" s="262">
        <f t="shared" si="105"/>
        <v>46</v>
      </c>
      <c r="M227" s="250">
        <f>L227/L232</f>
        <v>2.5727069351230425E-2</v>
      </c>
      <c r="N227" s="262">
        <f t="shared" si="106"/>
        <v>64</v>
      </c>
      <c r="O227" s="250">
        <f>N227/N232</f>
        <v>3.1527093596059111E-2</v>
      </c>
      <c r="P227" s="262">
        <f t="shared" si="107"/>
        <v>90</v>
      </c>
      <c r="Q227" s="250">
        <f>P227/P232</f>
        <v>4.0760869565217392E-2</v>
      </c>
    </row>
    <row r="228" spans="1:17" x14ac:dyDescent="0.2">
      <c r="A228" s="248" t="s">
        <v>91</v>
      </c>
      <c r="B228" s="262">
        <f t="shared" si="102"/>
        <v>124</v>
      </c>
      <c r="C228" s="250">
        <f>B228/B232</f>
        <v>6.2124248496993988E-2</v>
      </c>
      <c r="D228" s="262">
        <f t="shared" si="103"/>
        <v>238</v>
      </c>
      <c r="E228" s="250">
        <f>D228/D232</f>
        <v>9.8428453267162944E-2</v>
      </c>
      <c r="F228" s="262">
        <f t="shared" si="104"/>
        <v>126</v>
      </c>
      <c r="G228" s="250">
        <f>F228/F232</f>
        <v>0.10128617363344052</v>
      </c>
      <c r="H228" s="262">
        <f t="shared" si="104"/>
        <v>110</v>
      </c>
      <c r="I228" s="250">
        <f>H228/H232</f>
        <v>9.1210613598673301E-2</v>
      </c>
      <c r="J228" s="262">
        <f t="shared" si="105"/>
        <v>106</v>
      </c>
      <c r="K228" s="250">
        <f>J228/J232</f>
        <v>7.6258992805755391E-2</v>
      </c>
      <c r="L228" s="262">
        <f t="shared" si="105"/>
        <v>76</v>
      </c>
      <c r="M228" s="250">
        <f>L228/L232</f>
        <v>4.2505592841163314E-2</v>
      </c>
      <c r="N228" s="262">
        <f t="shared" si="106"/>
        <v>110</v>
      </c>
      <c r="O228" s="250">
        <f>N228/N232</f>
        <v>5.4187192118226604E-2</v>
      </c>
      <c r="P228" s="262">
        <f t="shared" si="107"/>
        <v>122</v>
      </c>
      <c r="Q228" s="250">
        <f>P228/P232</f>
        <v>5.52536231884058E-2</v>
      </c>
    </row>
    <row r="229" spans="1:17" x14ac:dyDescent="0.2">
      <c r="A229" s="248" t="s">
        <v>92</v>
      </c>
      <c r="B229" s="262">
        <f t="shared" si="102"/>
        <v>50</v>
      </c>
      <c r="C229" s="250">
        <f>B229/B232</f>
        <v>2.5050100200400802E-2</v>
      </c>
      <c r="D229" s="262">
        <f t="shared" si="103"/>
        <v>92</v>
      </c>
      <c r="E229" s="250">
        <f>D229/D232</f>
        <v>3.8047973531844498E-2</v>
      </c>
      <c r="F229" s="262">
        <f t="shared" si="104"/>
        <v>70</v>
      </c>
      <c r="G229" s="250">
        <f>F229/F232</f>
        <v>5.6270096463022508E-2</v>
      </c>
      <c r="H229" s="262">
        <f t="shared" si="104"/>
        <v>52</v>
      </c>
      <c r="I229" s="250">
        <f>H229/H232</f>
        <v>4.3117744610281922E-2</v>
      </c>
      <c r="J229" s="262">
        <f t="shared" si="105"/>
        <v>54</v>
      </c>
      <c r="K229" s="250">
        <f>J229/J232</f>
        <v>3.884892086330935E-2</v>
      </c>
      <c r="L229" s="262">
        <f t="shared" si="105"/>
        <v>34</v>
      </c>
      <c r="M229" s="250">
        <f>L229/L232</f>
        <v>1.901565995525727E-2</v>
      </c>
      <c r="N229" s="262">
        <f t="shared" si="106"/>
        <v>52</v>
      </c>
      <c r="O229" s="250">
        <f>N229/N232</f>
        <v>2.561576354679803E-2</v>
      </c>
      <c r="P229" s="262">
        <f t="shared" si="107"/>
        <v>62</v>
      </c>
      <c r="Q229" s="250">
        <f>P229/P232</f>
        <v>2.8079710144927536E-2</v>
      </c>
    </row>
    <row r="230" spans="1:17" x14ac:dyDescent="0.2">
      <c r="A230" s="248" t="s">
        <v>93</v>
      </c>
      <c r="B230" s="262">
        <f t="shared" si="102"/>
        <v>4</v>
      </c>
      <c r="C230" s="250">
        <f>B230/B232</f>
        <v>2.004008016032064E-3</v>
      </c>
      <c r="D230" s="262">
        <f t="shared" si="103"/>
        <v>6</v>
      </c>
      <c r="E230" s="250">
        <f>D230/D232</f>
        <v>2.4813895781637717E-3</v>
      </c>
      <c r="F230" s="262">
        <f t="shared" si="104"/>
        <v>4</v>
      </c>
      <c r="G230" s="250">
        <f>F230/F232</f>
        <v>3.2154340836012861E-3</v>
      </c>
      <c r="H230" s="262">
        <f t="shared" si="104"/>
        <v>8</v>
      </c>
      <c r="I230" s="250">
        <f>H230/H232</f>
        <v>6.6334991708126038E-3</v>
      </c>
      <c r="J230" s="262">
        <f t="shared" si="105"/>
        <v>4</v>
      </c>
      <c r="K230" s="250">
        <f>J230/J232</f>
        <v>2.8776978417266188E-3</v>
      </c>
      <c r="L230" s="262">
        <f t="shared" si="105"/>
        <v>2</v>
      </c>
      <c r="M230" s="250">
        <f>L230/L232</f>
        <v>1.1185682326621924E-3</v>
      </c>
      <c r="N230" s="262">
        <f t="shared" si="106"/>
        <v>6</v>
      </c>
      <c r="O230" s="250">
        <f>N230/N232</f>
        <v>2.9556650246305421E-3</v>
      </c>
      <c r="P230" s="262">
        <f t="shared" si="107"/>
        <v>12</v>
      </c>
      <c r="Q230" s="250">
        <f>P230/P232</f>
        <v>5.434782608695652E-3</v>
      </c>
    </row>
    <row r="231" spans="1:17" x14ac:dyDescent="0.2">
      <c r="A231" s="251" t="s">
        <v>94</v>
      </c>
      <c r="B231" s="715">
        <f t="shared" si="102"/>
        <v>178</v>
      </c>
      <c r="C231" s="252">
        <f>B231/B232</f>
        <v>8.917835671342686E-2</v>
      </c>
      <c r="D231" s="715">
        <f t="shared" si="103"/>
        <v>336</v>
      </c>
      <c r="E231" s="252">
        <f>D231/D232</f>
        <v>0.13895781637717122</v>
      </c>
      <c r="F231" s="715">
        <f t="shared" si="104"/>
        <v>200</v>
      </c>
      <c r="G231" s="252">
        <f>F231/F232</f>
        <v>0.16077170418006431</v>
      </c>
      <c r="H231" s="715">
        <f t="shared" si="104"/>
        <v>170</v>
      </c>
      <c r="I231" s="252">
        <f>H231/H232</f>
        <v>0.14096185737976782</v>
      </c>
      <c r="J231" s="715">
        <f t="shared" si="105"/>
        <v>164</v>
      </c>
      <c r="K231" s="252">
        <f>J231/J232</f>
        <v>0.11798561151079137</v>
      </c>
      <c r="L231" s="715">
        <f t="shared" si="105"/>
        <v>112</v>
      </c>
      <c r="M231" s="252">
        <f>L231/L232</f>
        <v>6.2639821029082776E-2</v>
      </c>
      <c r="N231" s="715">
        <f t="shared" si="106"/>
        <v>168</v>
      </c>
      <c r="O231" s="252">
        <f>N231/N232</f>
        <v>8.2758620689655171E-2</v>
      </c>
      <c r="P231" s="715">
        <f t="shared" si="107"/>
        <v>196</v>
      </c>
      <c r="Q231" s="252">
        <f>P231/P232</f>
        <v>8.8768115942028991E-2</v>
      </c>
    </row>
    <row r="232" spans="1:17" ht="13.5" thickBot="1" x14ac:dyDescent="0.25">
      <c r="A232" s="253" t="s">
        <v>84</v>
      </c>
      <c r="B232" s="264">
        <f t="shared" ref="B232:G232" si="108">SUM(B224:B230)</f>
        <v>1996</v>
      </c>
      <c r="C232" s="254">
        <f t="shared" si="108"/>
        <v>1</v>
      </c>
      <c r="D232" s="264">
        <f t="shared" si="108"/>
        <v>2418</v>
      </c>
      <c r="E232" s="254">
        <f t="shared" si="108"/>
        <v>1</v>
      </c>
      <c r="F232" s="264">
        <f t="shared" si="108"/>
        <v>1244</v>
      </c>
      <c r="G232" s="254">
        <f t="shared" si="108"/>
        <v>1</v>
      </c>
      <c r="H232" s="264">
        <f t="shared" ref="H232:M232" si="109">SUM(H224:H230)</f>
        <v>1206</v>
      </c>
      <c r="I232" s="261">
        <f t="shared" si="109"/>
        <v>1</v>
      </c>
      <c r="J232" s="264">
        <f t="shared" si="109"/>
        <v>1390</v>
      </c>
      <c r="K232" s="261">
        <f t="shared" si="109"/>
        <v>1</v>
      </c>
      <c r="L232" s="264">
        <f t="shared" si="109"/>
        <v>1788</v>
      </c>
      <c r="M232" s="261">
        <f t="shared" si="109"/>
        <v>0.99999999999999989</v>
      </c>
      <c r="N232" s="264">
        <f>SUM(N224:N230)</f>
        <v>2030</v>
      </c>
      <c r="O232" s="261">
        <f>SUM(O224:O230)</f>
        <v>1.0000000000000002</v>
      </c>
      <c r="P232" s="264">
        <f>SUM(P224:P230)</f>
        <v>2208</v>
      </c>
      <c r="Q232" s="261">
        <f>SUM(Q224:Q230)</f>
        <v>1</v>
      </c>
    </row>
    <row r="233" spans="1:17" x14ac:dyDescent="0.2">
      <c r="C233" s="183"/>
      <c r="E233" s="183"/>
      <c r="G233" s="183"/>
      <c r="I233" s="183"/>
      <c r="K233" s="183"/>
      <c r="M233" s="183"/>
      <c r="O233" s="183"/>
      <c r="Q233" s="183"/>
    </row>
    <row r="234" spans="1:17" ht="13.5" thickBot="1" x14ac:dyDescent="0.25">
      <c r="G234" s="183"/>
      <c r="I234" s="183"/>
      <c r="K234" s="183"/>
      <c r="M234" s="183"/>
      <c r="O234" s="183"/>
      <c r="Q234" s="183"/>
    </row>
    <row r="235" spans="1:17" x14ac:dyDescent="0.2">
      <c r="A235" s="256" t="s">
        <v>96</v>
      </c>
      <c r="B235" s="1200">
        <v>2004</v>
      </c>
      <c r="C235" s="1201"/>
      <c r="D235" s="1196">
        <v>2005</v>
      </c>
      <c r="E235" s="1197"/>
      <c r="F235" s="1196">
        <v>2006</v>
      </c>
      <c r="G235" s="1197"/>
      <c r="H235" s="1196">
        <v>2007</v>
      </c>
      <c r="I235" s="1197"/>
      <c r="J235" s="1196">
        <v>2008</v>
      </c>
      <c r="K235" s="1197"/>
      <c r="L235" s="1196">
        <v>2009</v>
      </c>
      <c r="M235" s="1197"/>
      <c r="N235" s="1196">
        <v>2010</v>
      </c>
      <c r="O235" s="1197"/>
      <c r="P235" s="1196">
        <v>2011</v>
      </c>
      <c r="Q235" s="1197"/>
    </row>
    <row r="236" spans="1:17" x14ac:dyDescent="0.2">
      <c r="A236" s="248" t="s">
        <v>36</v>
      </c>
      <c r="B236" s="249" t="s">
        <v>29</v>
      </c>
      <c r="C236" s="6" t="s">
        <v>37</v>
      </c>
      <c r="D236" s="249" t="s">
        <v>29</v>
      </c>
      <c r="E236" s="6" t="s">
        <v>37</v>
      </c>
      <c r="F236" s="249" t="s">
        <v>29</v>
      </c>
      <c r="G236" s="6" t="s">
        <v>37</v>
      </c>
      <c r="H236" s="249" t="s">
        <v>29</v>
      </c>
      <c r="I236" s="6" t="s">
        <v>37</v>
      </c>
      <c r="J236" s="249" t="s">
        <v>29</v>
      </c>
      <c r="K236" s="6" t="s">
        <v>37</v>
      </c>
      <c r="L236" s="249" t="s">
        <v>29</v>
      </c>
      <c r="M236" s="6" t="s">
        <v>37</v>
      </c>
      <c r="N236" s="249" t="s">
        <v>29</v>
      </c>
      <c r="O236" s="6" t="s">
        <v>37</v>
      </c>
      <c r="P236" s="249" t="s">
        <v>29</v>
      </c>
      <c r="Q236" s="6" t="s">
        <v>37</v>
      </c>
    </row>
    <row r="237" spans="1:17" x14ac:dyDescent="0.2">
      <c r="A237" s="248" t="s">
        <v>38</v>
      </c>
      <c r="B237" s="262">
        <f>B185+B211</f>
        <v>2138</v>
      </c>
      <c r="C237" s="250">
        <f>B237/B245</f>
        <v>0.46620148277365897</v>
      </c>
      <c r="D237" s="262">
        <f t="shared" ref="D237:D244" si="110">D185+D211</f>
        <v>975</v>
      </c>
      <c r="E237" s="250">
        <f>D237/D245</f>
        <v>0.17615176151761516</v>
      </c>
      <c r="F237" s="262">
        <f t="shared" ref="F237:H244" si="111">F185+F211</f>
        <v>292</v>
      </c>
      <c r="G237" s="250">
        <f>F237/F245</f>
        <v>9.8515519568151147E-2</v>
      </c>
      <c r="H237" s="262">
        <f t="shared" si="111"/>
        <v>517</v>
      </c>
      <c r="I237" s="250">
        <f>H237/H245</f>
        <v>0.205648369132856</v>
      </c>
      <c r="J237" s="262">
        <f t="shared" ref="J237:L244" si="112">J185+J211</f>
        <v>910</v>
      </c>
      <c r="K237" s="250">
        <f>J237/J245</f>
        <v>0.33308931185944363</v>
      </c>
      <c r="L237" s="262">
        <f t="shared" si="112"/>
        <v>2190</v>
      </c>
      <c r="M237" s="250">
        <f>L237/L245</f>
        <v>0.63848396501457727</v>
      </c>
      <c r="N237" s="262">
        <f t="shared" ref="N237:N244" si="113">N185+N211</f>
        <v>3020</v>
      </c>
      <c r="O237" s="250">
        <f>N237/N245</f>
        <v>0.61910619106191067</v>
      </c>
      <c r="P237" s="262">
        <f t="shared" ref="P237:P244" si="114">P185+P211</f>
        <v>3186</v>
      </c>
      <c r="Q237" s="250">
        <f>P237/P245</f>
        <v>0.61470191009068109</v>
      </c>
    </row>
    <row r="238" spans="1:17" x14ac:dyDescent="0.2">
      <c r="A238" s="248" t="s">
        <v>39</v>
      </c>
      <c r="B238" s="262">
        <f>B186+B212</f>
        <v>1346</v>
      </c>
      <c r="C238" s="250">
        <f>B238/B245</f>
        <v>0.29350196249454863</v>
      </c>
      <c r="D238" s="262">
        <f t="shared" si="110"/>
        <v>2578</v>
      </c>
      <c r="E238" s="250">
        <f>D238/D245</f>
        <v>0.46576332429990969</v>
      </c>
      <c r="F238" s="262">
        <f t="shared" si="111"/>
        <v>1397</v>
      </c>
      <c r="G238" s="250">
        <f>F238/F245</f>
        <v>0.47132253711201078</v>
      </c>
      <c r="H238" s="262">
        <f t="shared" si="111"/>
        <v>1001</v>
      </c>
      <c r="I238" s="250">
        <f>H238/H245</f>
        <v>0.39817024661893397</v>
      </c>
      <c r="J238" s="262">
        <f t="shared" si="112"/>
        <v>1009</v>
      </c>
      <c r="K238" s="250">
        <f>J238/J245</f>
        <v>0.36932650073206441</v>
      </c>
      <c r="L238" s="262">
        <f t="shared" si="112"/>
        <v>710</v>
      </c>
      <c r="M238" s="250">
        <f>L238/L245</f>
        <v>0.20699708454810495</v>
      </c>
      <c r="N238" s="262">
        <f t="shared" si="113"/>
        <v>1043</v>
      </c>
      <c r="O238" s="250">
        <f>N238/N245</f>
        <v>0.2138171381713817</v>
      </c>
      <c r="P238" s="262">
        <f t="shared" si="114"/>
        <v>1106</v>
      </c>
      <c r="Q238" s="250">
        <f>P238/P245</f>
        <v>0.21338992861277253</v>
      </c>
    </row>
    <row r="239" spans="1:17" x14ac:dyDescent="0.2">
      <c r="A239" s="248" t="s">
        <v>40</v>
      </c>
      <c r="B239" s="262">
        <f>B187+B213</f>
        <v>462</v>
      </c>
      <c r="C239" s="250">
        <f>B239/B245</f>
        <v>0.10074138682948103</v>
      </c>
      <c r="D239" s="262">
        <f t="shared" si="110"/>
        <v>818</v>
      </c>
      <c r="E239" s="250">
        <f>D239/D245</f>
        <v>0.14778681120144535</v>
      </c>
      <c r="F239" s="262">
        <f t="shared" si="111"/>
        <v>537</v>
      </c>
      <c r="G239" s="250">
        <f>F239/F245</f>
        <v>0.1811740890688259</v>
      </c>
      <c r="H239" s="262">
        <f t="shared" si="111"/>
        <v>375</v>
      </c>
      <c r="I239" s="250">
        <f>H239/H245</f>
        <v>0.14916467780429593</v>
      </c>
      <c r="J239" s="262">
        <f t="shared" si="112"/>
        <v>328</v>
      </c>
      <c r="K239" s="250">
        <f>J239/J245</f>
        <v>0.12005856515373353</v>
      </c>
      <c r="L239" s="262">
        <f t="shared" si="112"/>
        <v>235</v>
      </c>
      <c r="M239" s="250">
        <f>L239/L245</f>
        <v>6.8513119533527692E-2</v>
      </c>
      <c r="N239" s="262">
        <f t="shared" si="113"/>
        <v>345</v>
      </c>
      <c r="O239" s="250">
        <f>N239/N245</f>
        <v>7.072570725707257E-2</v>
      </c>
      <c r="P239" s="262">
        <f t="shared" si="114"/>
        <v>351</v>
      </c>
      <c r="Q239" s="250">
        <f>P239/P245</f>
        <v>6.7721396874397072E-2</v>
      </c>
    </row>
    <row r="240" spans="1:17" x14ac:dyDescent="0.2">
      <c r="A240" s="248" t="s">
        <v>41</v>
      </c>
      <c r="B240" s="262">
        <f t="shared" ref="B240:B245" si="115">B188+B214</f>
        <v>225</v>
      </c>
      <c r="C240" s="250">
        <f>B240/B245</f>
        <v>4.9062363715656344E-2</v>
      </c>
      <c r="D240" s="262">
        <f t="shared" si="110"/>
        <v>429</v>
      </c>
      <c r="E240" s="250">
        <f>D240/D245</f>
        <v>7.750677506775068E-2</v>
      </c>
      <c r="F240" s="262">
        <f t="shared" si="111"/>
        <v>264</v>
      </c>
      <c r="G240" s="250">
        <f>F240/F245</f>
        <v>8.9068825910931168E-2</v>
      </c>
      <c r="H240" s="262">
        <f t="shared" si="111"/>
        <v>193</v>
      </c>
      <c r="I240" s="250">
        <f>H240/H245</f>
        <v>7.677008750994431E-2</v>
      </c>
      <c r="J240" s="262">
        <f t="shared" si="112"/>
        <v>140</v>
      </c>
      <c r="K240" s="250">
        <f>J240/J245</f>
        <v>5.1244509516837483E-2</v>
      </c>
      <c r="L240" s="262">
        <f t="shared" si="112"/>
        <v>84</v>
      </c>
      <c r="M240" s="250">
        <f>L240/L245</f>
        <v>2.4489795918367346E-2</v>
      </c>
      <c r="N240" s="262">
        <f t="shared" si="113"/>
        <v>144</v>
      </c>
      <c r="O240" s="250">
        <f>N240/N245</f>
        <v>2.9520295202952029E-2</v>
      </c>
      <c r="P240" s="262">
        <f t="shared" si="114"/>
        <v>165</v>
      </c>
      <c r="Q240" s="250">
        <f>P240/P245</f>
        <v>3.183484468454563E-2</v>
      </c>
    </row>
    <row r="241" spans="1:17" x14ac:dyDescent="0.2">
      <c r="A241" s="248" t="s">
        <v>91</v>
      </c>
      <c r="B241" s="262">
        <f t="shared" si="115"/>
        <v>268</v>
      </c>
      <c r="C241" s="250">
        <f>B241/B245</f>
        <v>5.8438726559092893E-2</v>
      </c>
      <c r="D241" s="262">
        <f t="shared" si="110"/>
        <v>504</v>
      </c>
      <c r="E241" s="250">
        <f>D241/D245</f>
        <v>9.1056910569105698E-2</v>
      </c>
      <c r="F241" s="262">
        <f t="shared" si="111"/>
        <v>300</v>
      </c>
      <c r="G241" s="250">
        <f>F241/F245</f>
        <v>0.10121457489878542</v>
      </c>
      <c r="H241" s="262">
        <f t="shared" si="111"/>
        <v>264</v>
      </c>
      <c r="I241" s="250">
        <f>H241/H245</f>
        <v>0.10501193317422435</v>
      </c>
      <c r="J241" s="262">
        <f t="shared" si="112"/>
        <v>213</v>
      </c>
      <c r="K241" s="250">
        <f>J241/J245</f>
        <v>7.7964860907759878E-2</v>
      </c>
      <c r="L241" s="262">
        <f t="shared" si="112"/>
        <v>131</v>
      </c>
      <c r="M241" s="250">
        <f>L241/L245</f>
        <v>3.8192419825072883E-2</v>
      </c>
      <c r="N241" s="262">
        <f t="shared" si="113"/>
        <v>213</v>
      </c>
      <c r="O241" s="250">
        <f>N241/N245</f>
        <v>4.3665436654366542E-2</v>
      </c>
      <c r="P241" s="262">
        <f t="shared" si="114"/>
        <v>240</v>
      </c>
      <c r="Q241" s="250">
        <f>P241/P245</f>
        <v>4.6305228632066368E-2</v>
      </c>
    </row>
    <row r="242" spans="1:17" x14ac:dyDescent="0.2">
      <c r="A242" s="248" t="s">
        <v>92</v>
      </c>
      <c r="B242" s="262">
        <f t="shared" si="115"/>
        <v>127</v>
      </c>
      <c r="C242" s="250">
        <f>B242/B245</f>
        <v>2.7692978630614914E-2</v>
      </c>
      <c r="D242" s="262">
        <f t="shared" si="110"/>
        <v>209</v>
      </c>
      <c r="E242" s="250">
        <f>D242/D245</f>
        <v>3.7759710930442635E-2</v>
      </c>
      <c r="F242" s="262">
        <f t="shared" si="111"/>
        <v>153</v>
      </c>
      <c r="G242" s="250">
        <f>F242/F245</f>
        <v>5.1619433198380568E-2</v>
      </c>
      <c r="H242" s="262">
        <f t="shared" si="111"/>
        <v>141</v>
      </c>
      <c r="I242" s="250">
        <f>H242/H245</f>
        <v>5.6085918854415273E-2</v>
      </c>
      <c r="J242" s="262">
        <f t="shared" si="112"/>
        <v>116</v>
      </c>
      <c r="K242" s="250">
        <f>J242/J245</f>
        <v>4.24597364568082E-2</v>
      </c>
      <c r="L242" s="262">
        <f t="shared" si="112"/>
        <v>69</v>
      </c>
      <c r="M242" s="250">
        <f>L242/L245</f>
        <v>2.011661807580175E-2</v>
      </c>
      <c r="N242" s="262">
        <f t="shared" si="113"/>
        <v>98</v>
      </c>
      <c r="O242" s="250">
        <f>N242/N245</f>
        <v>2.0090200902009019E-2</v>
      </c>
      <c r="P242" s="262">
        <f t="shared" si="114"/>
        <v>119</v>
      </c>
      <c r="Q242" s="250">
        <f>P242/P245</f>
        <v>2.2959675863399576E-2</v>
      </c>
    </row>
    <row r="243" spans="1:17" x14ac:dyDescent="0.2">
      <c r="A243" s="248" t="s">
        <v>93</v>
      </c>
      <c r="B243" s="262">
        <f t="shared" si="115"/>
        <v>20</v>
      </c>
      <c r="C243" s="250">
        <f>B243/B245</f>
        <v>4.3610989969472304E-3</v>
      </c>
      <c r="D243" s="262">
        <f t="shared" si="110"/>
        <v>22</v>
      </c>
      <c r="E243" s="250">
        <f>D243/D245</f>
        <v>3.9747064137308037E-3</v>
      </c>
      <c r="F243" s="262">
        <f t="shared" si="111"/>
        <v>21</v>
      </c>
      <c r="G243" s="250">
        <f>F243/F245</f>
        <v>7.0850202429149798E-3</v>
      </c>
      <c r="H243" s="262">
        <f t="shared" si="111"/>
        <v>23</v>
      </c>
      <c r="I243" s="250">
        <f>H243/H245</f>
        <v>9.148766905330152E-3</v>
      </c>
      <c r="J243" s="262">
        <f t="shared" si="112"/>
        <v>16</v>
      </c>
      <c r="K243" s="250">
        <f>J243/J245</f>
        <v>5.8565153733528552E-3</v>
      </c>
      <c r="L243" s="262">
        <f t="shared" si="112"/>
        <v>11</v>
      </c>
      <c r="M243" s="250">
        <f>L243/L245</f>
        <v>3.2069970845481051E-3</v>
      </c>
      <c r="N243" s="262">
        <f t="shared" si="113"/>
        <v>15</v>
      </c>
      <c r="O243" s="250">
        <f>N243/N245</f>
        <v>3.0750307503075031E-3</v>
      </c>
      <c r="P243" s="262">
        <f t="shared" si="114"/>
        <v>16</v>
      </c>
      <c r="Q243" s="250">
        <f>P243/P245</f>
        <v>3.087015242137758E-3</v>
      </c>
    </row>
    <row r="244" spans="1:17" x14ac:dyDescent="0.2">
      <c r="A244" s="258" t="s">
        <v>94</v>
      </c>
      <c r="B244" s="263">
        <f t="shared" si="115"/>
        <v>357</v>
      </c>
      <c r="C244" s="260">
        <f>B244/B245</f>
        <v>7.7845617095508066E-2</v>
      </c>
      <c r="D244" s="263">
        <f t="shared" si="110"/>
        <v>735</v>
      </c>
      <c r="E244" s="260">
        <f>D244/D245</f>
        <v>0.13279132791327913</v>
      </c>
      <c r="F244" s="263">
        <f t="shared" si="111"/>
        <v>474</v>
      </c>
      <c r="G244" s="260">
        <f>F244/F245</f>
        <v>0.15991902834008098</v>
      </c>
      <c r="H244" s="263">
        <f t="shared" si="111"/>
        <v>428</v>
      </c>
      <c r="I244" s="260">
        <f>H244/H245</f>
        <v>0.17024661893396978</v>
      </c>
      <c r="J244" s="263">
        <f t="shared" si="112"/>
        <v>345</v>
      </c>
      <c r="K244" s="260">
        <f>J244/J245</f>
        <v>0.12628111273792095</v>
      </c>
      <c r="L244" s="263">
        <f t="shared" si="112"/>
        <v>211</v>
      </c>
      <c r="M244" s="260">
        <f>L244/L245</f>
        <v>6.1516034985422741E-2</v>
      </c>
      <c r="N244" s="263">
        <f t="shared" si="113"/>
        <v>333</v>
      </c>
      <c r="O244" s="260">
        <f>N244/N245</f>
        <v>6.8265682656826573E-2</v>
      </c>
      <c r="P244" s="263">
        <f t="shared" si="114"/>
        <v>375</v>
      </c>
      <c r="Q244" s="260">
        <f>P244/P245</f>
        <v>7.2351919737603701E-2</v>
      </c>
    </row>
    <row r="245" spans="1:17" ht="13.5" thickBot="1" x14ac:dyDescent="0.25">
      <c r="A245" s="253" t="s">
        <v>42</v>
      </c>
      <c r="B245" s="264">
        <f t="shared" si="115"/>
        <v>4586</v>
      </c>
      <c r="C245" s="254">
        <f t="shared" ref="C245:I245" si="116">SUM(C237:C243)</f>
        <v>1</v>
      </c>
      <c r="D245" s="264">
        <f t="shared" si="116"/>
        <v>5535</v>
      </c>
      <c r="E245" s="254">
        <f t="shared" si="116"/>
        <v>1</v>
      </c>
      <c r="F245" s="264">
        <f t="shared" si="116"/>
        <v>2964</v>
      </c>
      <c r="G245" s="261">
        <f t="shared" si="116"/>
        <v>1</v>
      </c>
      <c r="H245" s="264">
        <f t="shared" si="116"/>
        <v>2514</v>
      </c>
      <c r="I245" s="261">
        <f t="shared" si="116"/>
        <v>0.99999999999999989</v>
      </c>
      <c r="J245" s="264">
        <f t="shared" ref="J245:O245" si="117">SUM(J237:J243)</f>
        <v>2732</v>
      </c>
      <c r="K245" s="261">
        <f t="shared" si="117"/>
        <v>1</v>
      </c>
      <c r="L245" s="264">
        <f t="shared" si="117"/>
        <v>3430</v>
      </c>
      <c r="M245" s="261">
        <f t="shared" si="117"/>
        <v>1</v>
      </c>
      <c r="N245" s="264">
        <f t="shared" si="117"/>
        <v>4878</v>
      </c>
      <c r="O245" s="261">
        <f t="shared" si="117"/>
        <v>1</v>
      </c>
      <c r="P245" s="264">
        <f>SUM(P237:P243)</f>
        <v>5183</v>
      </c>
      <c r="Q245" s="261">
        <f>SUM(Q237:Q243)</f>
        <v>0.99999999999999989</v>
      </c>
    </row>
    <row r="246" spans="1:17" x14ac:dyDescent="0.2">
      <c r="F246" s="719"/>
    </row>
    <row r="247" spans="1:17" ht="13.5" thickBot="1" x14ac:dyDescent="0.25"/>
    <row r="248" spans="1:17" x14ac:dyDescent="0.2">
      <c r="A248" s="256" t="s">
        <v>62</v>
      </c>
      <c r="B248" s="1196">
        <v>2004</v>
      </c>
      <c r="C248" s="1197"/>
      <c r="D248" s="1196">
        <v>2005</v>
      </c>
      <c r="E248" s="1197"/>
      <c r="F248" s="1196">
        <v>2006</v>
      </c>
      <c r="G248" s="1197"/>
      <c r="H248" s="1196">
        <v>2007</v>
      </c>
      <c r="I248" s="1197"/>
      <c r="J248" s="1196">
        <v>2008</v>
      </c>
      <c r="K248" s="1197"/>
      <c r="L248" s="1196">
        <v>2009</v>
      </c>
      <c r="M248" s="1197"/>
      <c r="N248" s="1196">
        <v>2010</v>
      </c>
      <c r="O248" s="1197"/>
      <c r="P248" s="1196">
        <v>2011</v>
      </c>
      <c r="Q248" s="1197"/>
    </row>
    <row r="249" spans="1:17" x14ac:dyDescent="0.2">
      <c r="A249" s="248" t="s">
        <v>36</v>
      </c>
      <c r="B249" s="249" t="s">
        <v>45</v>
      </c>
      <c r="C249" s="6" t="s">
        <v>46</v>
      </c>
      <c r="D249" s="249" t="s">
        <v>45</v>
      </c>
      <c r="E249" s="6" t="s">
        <v>46</v>
      </c>
      <c r="F249" s="249" t="s">
        <v>45</v>
      </c>
      <c r="G249" s="6" t="s">
        <v>46</v>
      </c>
      <c r="H249" s="249" t="s">
        <v>45</v>
      </c>
      <c r="I249" s="6" t="s">
        <v>46</v>
      </c>
      <c r="J249" s="249" t="s">
        <v>45</v>
      </c>
      <c r="K249" s="6" t="s">
        <v>46</v>
      </c>
      <c r="L249" s="249" t="s">
        <v>45</v>
      </c>
      <c r="M249" s="6" t="s">
        <v>46</v>
      </c>
      <c r="N249" s="249" t="s">
        <v>45</v>
      </c>
      <c r="O249" s="6" t="s">
        <v>46</v>
      </c>
      <c r="P249" s="249" t="s">
        <v>45</v>
      </c>
      <c r="Q249" s="6" t="s">
        <v>46</v>
      </c>
    </row>
    <row r="250" spans="1:17" x14ac:dyDescent="0.2">
      <c r="A250" s="248" t="s">
        <v>38</v>
      </c>
      <c r="B250" s="262">
        <f t="shared" ref="B250:B257" si="118">B237*2</f>
        <v>4276</v>
      </c>
      <c r="C250" s="250">
        <f>B250/B258</f>
        <v>0.46620148277365897</v>
      </c>
      <c r="D250" s="262">
        <f t="shared" ref="D250:D257" si="119">D237*2</f>
        <v>1950</v>
      </c>
      <c r="E250" s="250">
        <f>D250/D258</f>
        <v>0.17615176151761516</v>
      </c>
      <c r="F250" s="262">
        <f t="shared" ref="F250:H257" si="120">F237*2</f>
        <v>584</v>
      </c>
      <c r="G250" s="250">
        <f>F250/F258</f>
        <v>9.8515519568151147E-2</v>
      </c>
      <c r="H250" s="262">
        <f t="shared" si="120"/>
        <v>1034</v>
      </c>
      <c r="I250" s="250">
        <f>H250/H258</f>
        <v>0.205648369132856</v>
      </c>
      <c r="J250" s="262">
        <f t="shared" ref="J250:L257" si="121">J237*2</f>
        <v>1820</v>
      </c>
      <c r="K250" s="250">
        <f>J250/J258</f>
        <v>0.33308931185944363</v>
      </c>
      <c r="L250" s="262">
        <f t="shared" si="121"/>
        <v>4380</v>
      </c>
      <c r="M250" s="250">
        <f>L250/L258</f>
        <v>0.63848396501457727</v>
      </c>
      <c r="N250" s="262">
        <f t="shared" ref="N250:N257" si="122">N237*2</f>
        <v>6040</v>
      </c>
      <c r="O250" s="250">
        <f>N250/N258</f>
        <v>0.61910619106191067</v>
      </c>
      <c r="P250" s="262">
        <f t="shared" ref="P250:P257" si="123">P237*2</f>
        <v>6372</v>
      </c>
      <c r="Q250" s="250">
        <f>P250/P258</f>
        <v>0.61470191009068109</v>
      </c>
    </row>
    <row r="251" spans="1:17" x14ac:dyDescent="0.2">
      <c r="A251" s="248" t="s">
        <v>39</v>
      </c>
      <c r="B251" s="262">
        <f t="shared" si="118"/>
        <v>2692</v>
      </c>
      <c r="C251" s="250">
        <f>B251/B258</f>
        <v>0.29350196249454863</v>
      </c>
      <c r="D251" s="262">
        <f t="shared" si="119"/>
        <v>5156</v>
      </c>
      <c r="E251" s="250">
        <f>D251/D258</f>
        <v>0.46576332429990969</v>
      </c>
      <c r="F251" s="262">
        <f t="shared" si="120"/>
        <v>2794</v>
      </c>
      <c r="G251" s="250">
        <f>F251/F258</f>
        <v>0.47132253711201078</v>
      </c>
      <c r="H251" s="262">
        <f t="shared" si="120"/>
        <v>2002</v>
      </c>
      <c r="I251" s="250">
        <f>H251/H258</f>
        <v>0.39817024661893397</v>
      </c>
      <c r="J251" s="262">
        <f t="shared" si="121"/>
        <v>2018</v>
      </c>
      <c r="K251" s="250">
        <f>J251/J258</f>
        <v>0.36932650073206441</v>
      </c>
      <c r="L251" s="262">
        <f t="shared" si="121"/>
        <v>1420</v>
      </c>
      <c r="M251" s="250">
        <f>L251/L258</f>
        <v>0.20699708454810495</v>
      </c>
      <c r="N251" s="262">
        <f t="shared" si="122"/>
        <v>2086</v>
      </c>
      <c r="O251" s="250">
        <f>N251/N258</f>
        <v>0.2138171381713817</v>
      </c>
      <c r="P251" s="262">
        <f t="shared" si="123"/>
        <v>2212</v>
      </c>
      <c r="Q251" s="250">
        <f>P251/P258</f>
        <v>0.21338992861277253</v>
      </c>
    </row>
    <row r="252" spans="1:17" x14ac:dyDescent="0.2">
      <c r="A252" s="248" t="s">
        <v>40</v>
      </c>
      <c r="B252" s="262">
        <f t="shared" si="118"/>
        <v>924</v>
      </c>
      <c r="C252" s="250">
        <f>B252/B258</f>
        <v>0.10074138682948103</v>
      </c>
      <c r="D252" s="262">
        <f t="shared" si="119"/>
        <v>1636</v>
      </c>
      <c r="E252" s="250">
        <f>D252/D258</f>
        <v>0.14778681120144535</v>
      </c>
      <c r="F252" s="262">
        <f t="shared" si="120"/>
        <v>1074</v>
      </c>
      <c r="G252" s="250">
        <f>F252/F258</f>
        <v>0.1811740890688259</v>
      </c>
      <c r="H252" s="262">
        <f t="shared" si="120"/>
        <v>750</v>
      </c>
      <c r="I252" s="250">
        <f>H252/H258</f>
        <v>0.14916467780429593</v>
      </c>
      <c r="J252" s="262">
        <f t="shared" si="121"/>
        <v>656</v>
      </c>
      <c r="K252" s="250">
        <f>J252/J258</f>
        <v>0.12005856515373353</v>
      </c>
      <c r="L252" s="262">
        <f t="shared" si="121"/>
        <v>470</v>
      </c>
      <c r="M252" s="250">
        <f>L252/L258</f>
        <v>6.8513119533527692E-2</v>
      </c>
      <c r="N252" s="262">
        <f t="shared" si="122"/>
        <v>690</v>
      </c>
      <c r="O252" s="250">
        <f>N252/N258</f>
        <v>7.072570725707257E-2</v>
      </c>
      <c r="P252" s="262">
        <f t="shared" si="123"/>
        <v>702</v>
      </c>
      <c r="Q252" s="250">
        <f>P252/P258</f>
        <v>6.7721396874397072E-2</v>
      </c>
    </row>
    <row r="253" spans="1:17" x14ac:dyDescent="0.2">
      <c r="A253" s="248" t="s">
        <v>41</v>
      </c>
      <c r="B253" s="262">
        <f t="shared" si="118"/>
        <v>450</v>
      </c>
      <c r="C253" s="250">
        <f>B253/B258</f>
        <v>4.9062363715656344E-2</v>
      </c>
      <c r="D253" s="262">
        <f t="shared" si="119"/>
        <v>858</v>
      </c>
      <c r="E253" s="250">
        <f>D253/D258</f>
        <v>7.750677506775068E-2</v>
      </c>
      <c r="F253" s="262">
        <f t="shared" si="120"/>
        <v>528</v>
      </c>
      <c r="G253" s="250">
        <f>F253/F258</f>
        <v>8.9068825910931168E-2</v>
      </c>
      <c r="H253" s="262">
        <f t="shared" si="120"/>
        <v>386</v>
      </c>
      <c r="I253" s="250">
        <f>H253/H258</f>
        <v>7.677008750994431E-2</v>
      </c>
      <c r="J253" s="262">
        <f t="shared" si="121"/>
        <v>280</v>
      </c>
      <c r="K253" s="250">
        <f>J253/J258</f>
        <v>5.1244509516837483E-2</v>
      </c>
      <c r="L253" s="262">
        <f t="shared" si="121"/>
        <v>168</v>
      </c>
      <c r="M253" s="250">
        <f>L253/L258</f>
        <v>2.4489795918367346E-2</v>
      </c>
      <c r="N253" s="262">
        <f t="shared" si="122"/>
        <v>288</v>
      </c>
      <c r="O253" s="250">
        <f>N253/N258</f>
        <v>2.9520295202952029E-2</v>
      </c>
      <c r="P253" s="262">
        <f t="shared" si="123"/>
        <v>330</v>
      </c>
      <c r="Q253" s="250">
        <f>P253/P258</f>
        <v>3.183484468454563E-2</v>
      </c>
    </row>
    <row r="254" spans="1:17" x14ac:dyDescent="0.2">
      <c r="A254" s="248" t="s">
        <v>91</v>
      </c>
      <c r="B254" s="262">
        <f t="shared" si="118"/>
        <v>536</v>
      </c>
      <c r="C254" s="250">
        <f>B254/B258</f>
        <v>5.8438726559092893E-2</v>
      </c>
      <c r="D254" s="262">
        <f t="shared" si="119"/>
        <v>1008</v>
      </c>
      <c r="E254" s="250">
        <f>D254/D258</f>
        <v>9.1056910569105698E-2</v>
      </c>
      <c r="F254" s="262">
        <f t="shared" si="120"/>
        <v>600</v>
      </c>
      <c r="G254" s="250">
        <f>F254/F258</f>
        <v>0.10121457489878542</v>
      </c>
      <c r="H254" s="262">
        <f t="shared" si="120"/>
        <v>528</v>
      </c>
      <c r="I254" s="250">
        <f>H254/H258</f>
        <v>0.10501193317422435</v>
      </c>
      <c r="J254" s="262">
        <f t="shared" si="121"/>
        <v>426</v>
      </c>
      <c r="K254" s="250">
        <f>J254/J258</f>
        <v>7.7964860907759878E-2</v>
      </c>
      <c r="L254" s="262">
        <f t="shared" si="121"/>
        <v>262</v>
      </c>
      <c r="M254" s="250">
        <f>L254/L258</f>
        <v>3.8192419825072883E-2</v>
      </c>
      <c r="N254" s="262">
        <f t="shared" si="122"/>
        <v>426</v>
      </c>
      <c r="O254" s="250">
        <f>N254/N258</f>
        <v>4.3665436654366542E-2</v>
      </c>
      <c r="P254" s="262">
        <f t="shared" si="123"/>
        <v>480</v>
      </c>
      <c r="Q254" s="250">
        <f>P254/P258</f>
        <v>4.6305228632066368E-2</v>
      </c>
    </row>
    <row r="255" spans="1:17" x14ac:dyDescent="0.2">
      <c r="A255" s="248" t="s">
        <v>92</v>
      </c>
      <c r="B255" s="262">
        <f t="shared" si="118"/>
        <v>254</v>
      </c>
      <c r="C255" s="250">
        <f>B255/B258</f>
        <v>2.7692978630614914E-2</v>
      </c>
      <c r="D255" s="262">
        <f t="shared" si="119"/>
        <v>418</v>
      </c>
      <c r="E255" s="250">
        <f>D255/D258</f>
        <v>3.7759710930442635E-2</v>
      </c>
      <c r="F255" s="262">
        <f t="shared" si="120"/>
        <v>306</v>
      </c>
      <c r="G255" s="250">
        <f>F255/F258</f>
        <v>5.1619433198380568E-2</v>
      </c>
      <c r="H255" s="262">
        <f t="shared" si="120"/>
        <v>282</v>
      </c>
      <c r="I255" s="250">
        <f>H255/H258</f>
        <v>5.6085918854415273E-2</v>
      </c>
      <c r="J255" s="262">
        <f t="shared" si="121"/>
        <v>232</v>
      </c>
      <c r="K255" s="250">
        <f>J255/J258</f>
        <v>4.24597364568082E-2</v>
      </c>
      <c r="L255" s="262">
        <f t="shared" si="121"/>
        <v>138</v>
      </c>
      <c r="M255" s="250">
        <f>L255/L258</f>
        <v>2.011661807580175E-2</v>
      </c>
      <c r="N255" s="262">
        <f t="shared" si="122"/>
        <v>196</v>
      </c>
      <c r="O255" s="250">
        <f>N255/N258</f>
        <v>2.0090200902009019E-2</v>
      </c>
      <c r="P255" s="262">
        <f t="shared" si="123"/>
        <v>238</v>
      </c>
      <c r="Q255" s="250">
        <f>P255/P258</f>
        <v>2.2959675863399576E-2</v>
      </c>
    </row>
    <row r="256" spans="1:17" x14ac:dyDescent="0.2">
      <c r="A256" s="248" t="s">
        <v>93</v>
      </c>
      <c r="B256" s="262">
        <f t="shared" si="118"/>
        <v>40</v>
      </c>
      <c r="C256" s="250">
        <f>B256/B258</f>
        <v>4.3610989969472304E-3</v>
      </c>
      <c r="D256" s="262">
        <f t="shared" si="119"/>
        <v>44</v>
      </c>
      <c r="E256" s="250">
        <f>D256/D258</f>
        <v>3.9747064137308037E-3</v>
      </c>
      <c r="F256" s="262">
        <f t="shared" si="120"/>
        <v>42</v>
      </c>
      <c r="G256" s="250">
        <f>F256/F258</f>
        <v>7.0850202429149798E-3</v>
      </c>
      <c r="H256" s="262">
        <f t="shared" si="120"/>
        <v>46</v>
      </c>
      <c r="I256" s="250">
        <f>H256/H258</f>
        <v>9.148766905330152E-3</v>
      </c>
      <c r="J256" s="262">
        <f t="shared" si="121"/>
        <v>32</v>
      </c>
      <c r="K256" s="250">
        <f>J256/J258</f>
        <v>5.8565153733528552E-3</v>
      </c>
      <c r="L256" s="262">
        <f t="shared" si="121"/>
        <v>22</v>
      </c>
      <c r="M256" s="250">
        <f>L256/L258</f>
        <v>3.2069970845481051E-3</v>
      </c>
      <c r="N256" s="262">
        <f t="shared" si="122"/>
        <v>30</v>
      </c>
      <c r="O256" s="250">
        <f>N256/N258</f>
        <v>3.0750307503075031E-3</v>
      </c>
      <c r="P256" s="262">
        <f t="shared" si="123"/>
        <v>32</v>
      </c>
      <c r="Q256" s="250">
        <f>P256/P258</f>
        <v>3.087015242137758E-3</v>
      </c>
    </row>
    <row r="257" spans="1:17" x14ac:dyDescent="0.2">
      <c r="A257" s="258" t="s">
        <v>94</v>
      </c>
      <c r="B257" s="263">
        <f t="shared" si="118"/>
        <v>714</v>
      </c>
      <c r="C257" s="260">
        <f>B257/B258</f>
        <v>7.7845617095508066E-2</v>
      </c>
      <c r="D257" s="263">
        <f t="shared" si="119"/>
        <v>1470</v>
      </c>
      <c r="E257" s="260">
        <f>D257/D258</f>
        <v>0.13279132791327913</v>
      </c>
      <c r="F257" s="263">
        <f t="shared" si="120"/>
        <v>948</v>
      </c>
      <c r="G257" s="260">
        <f>F257/F258</f>
        <v>0.15991902834008098</v>
      </c>
      <c r="H257" s="263">
        <f t="shared" si="120"/>
        <v>856</v>
      </c>
      <c r="I257" s="260">
        <f>H257/H258</f>
        <v>0.17024661893396978</v>
      </c>
      <c r="J257" s="263">
        <f t="shared" si="121"/>
        <v>690</v>
      </c>
      <c r="K257" s="260">
        <f>J257/J258</f>
        <v>0.12628111273792095</v>
      </c>
      <c r="L257" s="263">
        <f t="shared" si="121"/>
        <v>422</v>
      </c>
      <c r="M257" s="260">
        <f>L257/L258</f>
        <v>6.1516034985422741E-2</v>
      </c>
      <c r="N257" s="263">
        <f t="shared" si="122"/>
        <v>666</v>
      </c>
      <c r="O257" s="260">
        <f>N257/N258</f>
        <v>6.8265682656826573E-2</v>
      </c>
      <c r="P257" s="263">
        <f t="shared" si="123"/>
        <v>750</v>
      </c>
      <c r="Q257" s="260">
        <f>P257/P258</f>
        <v>7.2351919737603701E-2</v>
      </c>
    </row>
    <row r="258" spans="1:17" ht="13.5" thickBot="1" x14ac:dyDescent="0.25">
      <c r="A258" s="253" t="s">
        <v>84</v>
      </c>
      <c r="B258" s="264">
        <f t="shared" ref="B258:G258" si="124">SUM(B250:B256)</f>
        <v>9172</v>
      </c>
      <c r="C258" s="254">
        <f t="shared" si="124"/>
        <v>1</v>
      </c>
      <c r="D258" s="264">
        <f t="shared" si="124"/>
        <v>11070</v>
      </c>
      <c r="E258" s="254">
        <f t="shared" si="124"/>
        <v>1</v>
      </c>
      <c r="F258" s="264">
        <f t="shared" si="124"/>
        <v>5928</v>
      </c>
      <c r="G258" s="254">
        <f t="shared" si="124"/>
        <v>1</v>
      </c>
      <c r="H258" s="264">
        <f t="shared" ref="H258:M258" si="125">SUM(H250:H256)</f>
        <v>5028</v>
      </c>
      <c r="I258" s="254">
        <f t="shared" si="125"/>
        <v>0.99999999999999989</v>
      </c>
      <c r="J258" s="264">
        <f t="shared" si="125"/>
        <v>5464</v>
      </c>
      <c r="K258" s="254">
        <f t="shared" si="125"/>
        <v>1</v>
      </c>
      <c r="L258" s="264">
        <f t="shared" si="125"/>
        <v>6860</v>
      </c>
      <c r="M258" s="254">
        <f t="shared" si="125"/>
        <v>1</v>
      </c>
      <c r="N258" s="264">
        <f>SUM(N250:N256)</f>
        <v>9756</v>
      </c>
      <c r="O258" s="254">
        <f>SUM(O250:O256)</f>
        <v>1</v>
      </c>
      <c r="P258" s="264">
        <f>SUM(P250:P256)</f>
        <v>10366</v>
      </c>
      <c r="Q258" s="254">
        <f>SUM(Q250:Q256)</f>
        <v>0.99999999999999989</v>
      </c>
    </row>
    <row r="260" spans="1:17" ht="13.5" thickBot="1" x14ac:dyDescent="0.25"/>
    <row r="261" spans="1:17" x14ac:dyDescent="0.2">
      <c r="A261" s="247" t="s">
        <v>63</v>
      </c>
      <c r="B261" s="1198">
        <v>2004</v>
      </c>
      <c r="C261" s="1199"/>
      <c r="D261" s="1198">
        <v>2005</v>
      </c>
      <c r="E261" s="1199"/>
      <c r="F261" s="1198">
        <v>2006</v>
      </c>
      <c r="G261" s="1199"/>
      <c r="H261" s="1198">
        <v>2007</v>
      </c>
      <c r="I261" s="1199"/>
      <c r="J261" s="1198">
        <v>2008</v>
      </c>
      <c r="K261" s="1199"/>
      <c r="L261" s="1198">
        <v>2009</v>
      </c>
      <c r="M261" s="1199"/>
      <c r="N261" s="1198">
        <v>2010</v>
      </c>
      <c r="O261" s="1199"/>
      <c r="P261" s="1198">
        <v>2011</v>
      </c>
      <c r="Q261" s="1199"/>
    </row>
    <row r="262" spans="1:17" x14ac:dyDescent="0.2">
      <c r="A262" s="248" t="s">
        <v>36</v>
      </c>
      <c r="B262" s="249" t="s">
        <v>29</v>
      </c>
      <c r="C262" s="6" t="s">
        <v>37</v>
      </c>
      <c r="D262" s="249" t="s">
        <v>29</v>
      </c>
      <c r="E262" s="6" t="s">
        <v>37</v>
      </c>
      <c r="F262" s="249" t="s">
        <v>29</v>
      </c>
      <c r="G262" s="6" t="s">
        <v>37</v>
      </c>
      <c r="H262" s="249" t="s">
        <v>29</v>
      </c>
      <c r="I262" s="6" t="s">
        <v>37</v>
      </c>
      <c r="J262" s="249" t="s">
        <v>29</v>
      </c>
      <c r="K262" s="6" t="s">
        <v>37</v>
      </c>
      <c r="L262" s="249" t="s">
        <v>29</v>
      </c>
      <c r="M262" s="6" t="s">
        <v>37</v>
      </c>
      <c r="N262" s="249" t="s">
        <v>29</v>
      </c>
      <c r="O262" s="6" t="s">
        <v>37</v>
      </c>
      <c r="P262" s="249" t="s">
        <v>29</v>
      </c>
      <c r="Q262" s="6" t="s">
        <v>37</v>
      </c>
    </row>
    <row r="263" spans="1:17" x14ac:dyDescent="0.2">
      <c r="A263" s="248" t="s">
        <v>38</v>
      </c>
      <c r="B263" s="262">
        <f>'Closed Transactions'!B56</f>
        <v>428</v>
      </c>
      <c r="C263" s="250">
        <f>B263/B271</f>
        <v>0.3737991266375546</v>
      </c>
      <c r="D263" s="262">
        <f>'Closed Transactions'!B68</f>
        <v>123</v>
      </c>
      <c r="E263" s="250">
        <f>D263/D271</f>
        <v>0.10032626427406199</v>
      </c>
      <c r="F263" s="262">
        <f>'Closed Transactions'!B80</f>
        <v>65</v>
      </c>
      <c r="G263" s="250">
        <f>F263/F271</f>
        <v>0.11403508771929824</v>
      </c>
      <c r="H263" s="262">
        <f>'Closed Transactions'!B92</f>
        <v>103</v>
      </c>
      <c r="I263" s="250">
        <f>H263/H271</f>
        <v>0.18727272727272729</v>
      </c>
      <c r="J263" s="262">
        <f>'Closed Transactions'!B104</f>
        <v>219</v>
      </c>
      <c r="K263" s="250">
        <f>J263/J271</f>
        <v>0.35901639344262293</v>
      </c>
      <c r="L263" s="262">
        <f>'Closed Transactions'!B116</f>
        <v>572</v>
      </c>
      <c r="M263" s="250">
        <f>L263/L271</f>
        <v>0.6271929824561403</v>
      </c>
      <c r="N263" s="262">
        <f>'Closed Transactions'!B128</f>
        <v>584</v>
      </c>
      <c r="O263" s="250">
        <f>N263/N271</f>
        <v>0.5934959349593496</v>
      </c>
      <c r="P263" s="262">
        <f>'Closed Transactions'!B140</f>
        <v>583</v>
      </c>
      <c r="Q263" s="250">
        <f>P263/P271</f>
        <v>0.55789473684210522</v>
      </c>
    </row>
    <row r="264" spans="1:17" x14ac:dyDescent="0.2">
      <c r="A264" s="248" t="s">
        <v>39</v>
      </c>
      <c r="B264" s="262">
        <f>'Closed Transactions'!C56</f>
        <v>405</v>
      </c>
      <c r="C264" s="250">
        <f>B264/B271</f>
        <v>0.35371179039301309</v>
      </c>
      <c r="D264" s="262">
        <f>'Closed Transactions'!C68</f>
        <v>619</v>
      </c>
      <c r="E264" s="250">
        <f>D264/D271</f>
        <v>0.5048939641109299</v>
      </c>
      <c r="F264" s="262">
        <f>'Closed Transactions'!C80</f>
        <v>285</v>
      </c>
      <c r="G264" s="250">
        <f>F264/F271</f>
        <v>0.5</v>
      </c>
      <c r="H264" s="262">
        <f>'Closed Transactions'!C92</f>
        <v>243</v>
      </c>
      <c r="I264" s="250">
        <f>H264/H271</f>
        <v>0.44181818181818183</v>
      </c>
      <c r="J264" s="262">
        <f>'Closed Transactions'!C104</f>
        <v>193</v>
      </c>
      <c r="K264" s="250">
        <f>J264/J271</f>
        <v>0.31639344262295083</v>
      </c>
      <c r="L264" s="262">
        <f>'Closed Transactions'!C116</f>
        <v>197</v>
      </c>
      <c r="M264" s="250">
        <f>L264/L271</f>
        <v>0.21600877192982457</v>
      </c>
      <c r="N264" s="262">
        <f>'Closed Transactions'!C128</f>
        <v>233</v>
      </c>
      <c r="O264" s="250">
        <f>N264/N271</f>
        <v>0.23678861788617886</v>
      </c>
      <c r="P264" s="262">
        <f>'Closed Transactions'!C140</f>
        <v>256</v>
      </c>
      <c r="Q264" s="250">
        <f>P264/P271</f>
        <v>0.24497607655502393</v>
      </c>
    </row>
    <row r="265" spans="1:17" x14ac:dyDescent="0.2">
      <c r="A265" s="248" t="s">
        <v>40</v>
      </c>
      <c r="B265" s="262">
        <f>'Closed Transactions'!D56</f>
        <v>138</v>
      </c>
      <c r="C265" s="250">
        <f>B265/B271</f>
        <v>0.1205240174672489</v>
      </c>
      <c r="D265" s="262">
        <f>'Closed Transactions'!D68</f>
        <v>217</v>
      </c>
      <c r="E265" s="250">
        <f>D265/D271</f>
        <v>0.1769983686786297</v>
      </c>
      <c r="F265" s="262">
        <f>'Closed Transactions'!D80</f>
        <v>91</v>
      </c>
      <c r="G265" s="250">
        <f>F265/F271</f>
        <v>0.15964912280701754</v>
      </c>
      <c r="H265" s="262">
        <f>'Closed Transactions'!D92</f>
        <v>70</v>
      </c>
      <c r="I265" s="250">
        <f>H265/H271</f>
        <v>0.12727272727272726</v>
      </c>
      <c r="J265" s="262">
        <f>'Closed Transactions'!D104</f>
        <v>88</v>
      </c>
      <c r="K265" s="250">
        <f>J265/J271</f>
        <v>0.14426229508196722</v>
      </c>
      <c r="L265" s="262">
        <f>'Closed Transactions'!D116</f>
        <v>61</v>
      </c>
      <c r="M265" s="250">
        <f>L265/L271</f>
        <v>6.6885964912280702E-2</v>
      </c>
      <c r="N265" s="262">
        <f>'Closed Transactions'!D128</f>
        <v>78</v>
      </c>
      <c r="O265" s="250">
        <f>N265/N271</f>
        <v>7.926829268292683E-2</v>
      </c>
      <c r="P265" s="262">
        <f>'Closed Transactions'!D140</f>
        <v>91</v>
      </c>
      <c r="Q265" s="250">
        <f>P265/P271</f>
        <v>8.7081339712918662E-2</v>
      </c>
    </row>
    <row r="266" spans="1:17" x14ac:dyDescent="0.2">
      <c r="A266" s="248" t="s">
        <v>41</v>
      </c>
      <c r="B266" s="262">
        <f>'Closed Transactions'!E56</f>
        <v>69</v>
      </c>
      <c r="C266" s="250">
        <f>B266/B271</f>
        <v>6.0262008733624452E-2</v>
      </c>
      <c r="D266" s="262">
        <f>'Closed Transactions'!E68</f>
        <v>101</v>
      </c>
      <c r="E266" s="250">
        <f>D266/D271</f>
        <v>8.2381729200652523E-2</v>
      </c>
      <c r="F266" s="262">
        <f>'Closed Transactions'!E80</f>
        <v>42</v>
      </c>
      <c r="G266" s="250">
        <f>F266/F271</f>
        <v>7.3684210526315783E-2</v>
      </c>
      <c r="H266" s="262">
        <f>'Closed Transactions'!E92</f>
        <v>36</v>
      </c>
      <c r="I266" s="250">
        <f>H266/H271</f>
        <v>6.545454545454546E-2</v>
      </c>
      <c r="J266" s="262">
        <f>'Closed Transactions'!E104</f>
        <v>36</v>
      </c>
      <c r="K266" s="250">
        <f>J266/J271</f>
        <v>5.9016393442622953E-2</v>
      </c>
      <c r="L266" s="262">
        <f>'Closed Transactions'!E116</f>
        <v>31</v>
      </c>
      <c r="M266" s="250">
        <f>L266/L271</f>
        <v>3.399122807017544E-2</v>
      </c>
      <c r="N266" s="262">
        <f>'Closed Transactions'!E128</f>
        <v>26</v>
      </c>
      <c r="O266" s="250">
        <f>N266/N271</f>
        <v>2.6422764227642278E-2</v>
      </c>
      <c r="P266" s="262">
        <f>'Closed Transactions'!E140</f>
        <v>32</v>
      </c>
      <c r="Q266" s="250">
        <f>P266/P271</f>
        <v>3.0622009569377991E-2</v>
      </c>
    </row>
    <row r="267" spans="1:17" x14ac:dyDescent="0.2">
      <c r="A267" s="248" t="s">
        <v>91</v>
      </c>
      <c r="B267" s="262">
        <f>'Closed Transactions'!F56</f>
        <v>71</v>
      </c>
      <c r="C267" s="250">
        <f>B267/B271</f>
        <v>6.2008733624454151E-2</v>
      </c>
      <c r="D267" s="262">
        <f>'Closed Transactions'!F68</f>
        <v>106</v>
      </c>
      <c r="E267" s="250">
        <f>D267/D271</f>
        <v>8.6460032626427402E-2</v>
      </c>
      <c r="F267" s="262">
        <f>'Closed Transactions'!F80</f>
        <v>62</v>
      </c>
      <c r="G267" s="250">
        <f>F267/F271</f>
        <v>0.10877192982456141</v>
      </c>
      <c r="H267" s="262">
        <f>'Closed Transactions'!F92</f>
        <v>59</v>
      </c>
      <c r="I267" s="250">
        <f>H267/H271</f>
        <v>0.10727272727272727</v>
      </c>
      <c r="J267" s="262">
        <f>'Closed Transactions'!F104</f>
        <v>41</v>
      </c>
      <c r="K267" s="250">
        <f>J267/J271</f>
        <v>6.7213114754098358E-2</v>
      </c>
      <c r="L267" s="262">
        <f>'Closed Transactions'!F116</f>
        <v>28</v>
      </c>
      <c r="M267" s="250">
        <f>L267/L271</f>
        <v>3.0701754385964911E-2</v>
      </c>
      <c r="N267" s="262">
        <f>'Closed Transactions'!F128</f>
        <v>38</v>
      </c>
      <c r="O267" s="250">
        <f>N267/N271</f>
        <v>3.8617886178861791E-2</v>
      </c>
      <c r="P267" s="262">
        <f>'Closed Transactions'!F140</f>
        <v>58</v>
      </c>
      <c r="Q267" s="250">
        <f>P267/P271</f>
        <v>5.5502392344497609E-2</v>
      </c>
    </row>
    <row r="268" spans="1:17" x14ac:dyDescent="0.2">
      <c r="A268" s="248" t="s">
        <v>92</v>
      </c>
      <c r="B268" s="262">
        <f>'Closed Transactions'!G56</f>
        <v>30</v>
      </c>
      <c r="C268" s="250">
        <f>B268/B271</f>
        <v>2.6200873362445413E-2</v>
      </c>
      <c r="D268" s="262">
        <f>'Closed Transactions'!G68</f>
        <v>56</v>
      </c>
      <c r="E268" s="250">
        <f>D268/D271</f>
        <v>4.5676998368678633E-2</v>
      </c>
      <c r="F268" s="262">
        <f>'Closed Transactions'!G80</f>
        <v>23</v>
      </c>
      <c r="G268" s="250">
        <f>F268/F271</f>
        <v>4.0350877192982457E-2</v>
      </c>
      <c r="H268" s="262">
        <f>'Closed Transactions'!G92</f>
        <v>29</v>
      </c>
      <c r="I268" s="250">
        <f>H268/H271</f>
        <v>5.2727272727272727E-2</v>
      </c>
      <c r="J268" s="262">
        <f>'Closed Transactions'!G104</f>
        <v>26</v>
      </c>
      <c r="K268" s="250">
        <f>J268/J271</f>
        <v>4.2622950819672129E-2</v>
      </c>
      <c r="L268" s="262">
        <f>'Closed Transactions'!G116</f>
        <v>20</v>
      </c>
      <c r="M268" s="250">
        <f>L268/L271</f>
        <v>2.1929824561403508E-2</v>
      </c>
      <c r="N268" s="262">
        <f>'Closed Transactions'!G128</f>
        <v>23</v>
      </c>
      <c r="O268" s="250">
        <f>N268/N271</f>
        <v>2.3373983739837397E-2</v>
      </c>
      <c r="P268" s="262">
        <f>'Closed Transactions'!G140</f>
        <v>25</v>
      </c>
      <c r="Q268" s="250">
        <f>P268/P271</f>
        <v>2.3923444976076555E-2</v>
      </c>
    </row>
    <row r="269" spans="1:17" x14ac:dyDescent="0.2">
      <c r="A269" s="248" t="s">
        <v>93</v>
      </c>
      <c r="B269" s="262">
        <f>'Closed Transactions'!H56</f>
        <v>4</v>
      </c>
      <c r="C269" s="250">
        <f>B269/B271</f>
        <v>3.4934497816593887E-3</v>
      </c>
      <c r="D269" s="262">
        <f>'Closed Transactions'!H68</f>
        <v>4</v>
      </c>
      <c r="E269" s="250">
        <f>D269/D271</f>
        <v>3.2626427406199023E-3</v>
      </c>
      <c r="F269" s="262">
        <f>'Closed Transactions'!H80</f>
        <v>2</v>
      </c>
      <c r="G269" s="250">
        <f>F269/F271</f>
        <v>3.5087719298245615E-3</v>
      </c>
      <c r="H269" s="262">
        <f>'Closed Transactions'!H92</f>
        <v>10</v>
      </c>
      <c r="I269" s="250">
        <f>H269/H271</f>
        <v>1.8181818181818181E-2</v>
      </c>
      <c r="J269" s="262">
        <f>'Closed Transactions'!H104</f>
        <v>7</v>
      </c>
      <c r="K269" s="250">
        <f>J269/J271</f>
        <v>1.1475409836065573E-2</v>
      </c>
      <c r="L269" s="262">
        <f>'Closed Transactions'!H116</f>
        <v>3</v>
      </c>
      <c r="M269" s="250">
        <f>L269/L271</f>
        <v>3.2894736842105261E-3</v>
      </c>
      <c r="N269" s="262">
        <f>'Closed Transactions'!H128</f>
        <v>2</v>
      </c>
      <c r="O269" s="250">
        <f>N269/N271</f>
        <v>2.0325203252032522E-3</v>
      </c>
      <c r="P269" s="262">
        <f>'Closed Transactions'!H140</f>
        <v>0</v>
      </c>
      <c r="Q269" s="250">
        <f>P269/P271</f>
        <v>0</v>
      </c>
    </row>
    <row r="270" spans="1:17" x14ac:dyDescent="0.2">
      <c r="A270" s="251" t="s">
        <v>94</v>
      </c>
      <c r="B270" s="715">
        <f>'Closed Transactions'!I56</f>
        <v>105</v>
      </c>
      <c r="C270" s="252">
        <f>B270/B271</f>
        <v>9.1703056768558958E-2</v>
      </c>
      <c r="D270" s="715">
        <f>'Closed Transactions'!I68</f>
        <v>166</v>
      </c>
      <c r="E270" s="252">
        <f>D270/D271</f>
        <v>0.13539967373572595</v>
      </c>
      <c r="F270" s="715">
        <f>'Closed Transactions'!I80</f>
        <v>87</v>
      </c>
      <c r="G270" s="252">
        <f>F270/F271</f>
        <v>0.15263157894736842</v>
      </c>
      <c r="H270" s="715">
        <f>'Closed Transactions'!I92</f>
        <v>98</v>
      </c>
      <c r="I270" s="252">
        <f>H270/H271</f>
        <v>0.17818181818181819</v>
      </c>
      <c r="J270" s="715">
        <f>'Closed Transactions'!I104</f>
        <v>74</v>
      </c>
      <c r="K270" s="252">
        <f>J270/J271</f>
        <v>0.12131147540983607</v>
      </c>
      <c r="L270" s="715">
        <f>'Closed Transactions'!I116</f>
        <v>51</v>
      </c>
      <c r="M270" s="252">
        <f>L270/L271</f>
        <v>5.5921052631578948E-2</v>
      </c>
      <c r="N270" s="715">
        <f>'Closed Transactions'!I128</f>
        <v>63</v>
      </c>
      <c r="O270" s="252">
        <f>N270/N271</f>
        <v>6.402439024390244E-2</v>
      </c>
      <c r="P270" s="715">
        <f>'Closed Transactions'!I140</f>
        <v>83</v>
      </c>
      <c r="Q270" s="252">
        <f>P270/P271</f>
        <v>7.9425837320574164E-2</v>
      </c>
    </row>
    <row r="271" spans="1:17" ht="13.5" thickBot="1" x14ac:dyDescent="0.25">
      <c r="A271" s="253" t="s">
        <v>42</v>
      </c>
      <c r="B271" s="264">
        <f t="shared" ref="B271:G271" si="126">SUM(B263:B269)</f>
        <v>1145</v>
      </c>
      <c r="C271" s="254">
        <f t="shared" si="126"/>
        <v>1</v>
      </c>
      <c r="D271" s="264">
        <f t="shared" si="126"/>
        <v>1226</v>
      </c>
      <c r="E271" s="254">
        <f t="shared" si="126"/>
        <v>1.0000000000000002</v>
      </c>
      <c r="F271" s="264">
        <f t="shared" si="126"/>
        <v>570</v>
      </c>
      <c r="G271" s="254">
        <f t="shared" si="126"/>
        <v>1</v>
      </c>
      <c r="H271" s="264">
        <f t="shared" ref="H271:M271" si="127">SUM(H263:H269)</f>
        <v>550</v>
      </c>
      <c r="I271" s="254">
        <f t="shared" si="127"/>
        <v>1</v>
      </c>
      <c r="J271" s="264">
        <f t="shared" si="127"/>
        <v>610</v>
      </c>
      <c r="K271" s="254">
        <f t="shared" si="127"/>
        <v>1</v>
      </c>
      <c r="L271" s="264">
        <f t="shared" si="127"/>
        <v>912</v>
      </c>
      <c r="M271" s="254">
        <f t="shared" si="127"/>
        <v>0.99999999999999989</v>
      </c>
      <c r="N271" s="264">
        <f>SUM(N263:N269)</f>
        <v>984</v>
      </c>
      <c r="O271" s="254">
        <f>SUM(O263:O269)</f>
        <v>0.99999999999999989</v>
      </c>
      <c r="P271" s="264">
        <f>SUM(P263:P269)</f>
        <v>1045</v>
      </c>
      <c r="Q271" s="254">
        <f>SUM(Q263:Q269)</f>
        <v>1</v>
      </c>
    </row>
    <row r="273" spans="1:17" ht="13.5" thickBot="1" x14ac:dyDescent="0.25"/>
    <row r="274" spans="1:17" x14ac:dyDescent="0.2">
      <c r="A274" s="247" t="s">
        <v>64</v>
      </c>
      <c r="B274" s="1198">
        <v>2004</v>
      </c>
      <c r="C274" s="1199"/>
      <c r="D274" s="1198">
        <v>2005</v>
      </c>
      <c r="E274" s="1199"/>
      <c r="F274" s="1198">
        <v>2006</v>
      </c>
      <c r="G274" s="1199"/>
      <c r="H274" s="1198">
        <v>2007</v>
      </c>
      <c r="I274" s="1199"/>
      <c r="J274" s="1198">
        <v>2008</v>
      </c>
      <c r="K274" s="1199"/>
      <c r="L274" s="1198">
        <v>2009</v>
      </c>
      <c r="M274" s="1199"/>
      <c r="N274" s="1198">
        <v>2010</v>
      </c>
      <c r="O274" s="1199"/>
      <c r="P274" s="1198">
        <v>2011</v>
      </c>
      <c r="Q274" s="1199"/>
    </row>
    <row r="275" spans="1:17" x14ac:dyDescent="0.2">
      <c r="A275" s="248" t="s">
        <v>36</v>
      </c>
      <c r="B275" s="249" t="s">
        <v>45</v>
      </c>
      <c r="C275" s="6" t="s">
        <v>46</v>
      </c>
      <c r="D275" s="249" t="s">
        <v>45</v>
      </c>
      <c r="E275" s="6" t="s">
        <v>46</v>
      </c>
      <c r="F275" s="249" t="s">
        <v>45</v>
      </c>
      <c r="G275" s="6" t="s">
        <v>46</v>
      </c>
      <c r="H275" s="249" t="s">
        <v>45</v>
      </c>
      <c r="I275" s="6" t="s">
        <v>46</v>
      </c>
      <c r="J275" s="249" t="s">
        <v>45</v>
      </c>
      <c r="K275" s="6" t="s">
        <v>46</v>
      </c>
      <c r="L275" s="249" t="s">
        <v>45</v>
      </c>
      <c r="M275" s="6" t="s">
        <v>46</v>
      </c>
      <c r="N275" s="249" t="s">
        <v>45</v>
      </c>
      <c r="O275" s="6" t="s">
        <v>46</v>
      </c>
      <c r="P275" s="249" t="s">
        <v>45</v>
      </c>
      <c r="Q275" s="6" t="s">
        <v>46</v>
      </c>
    </row>
    <row r="276" spans="1:17" x14ac:dyDescent="0.2">
      <c r="A276" s="248" t="s">
        <v>38</v>
      </c>
      <c r="B276" s="262">
        <f t="shared" ref="B276:B283" si="128">B263*2</f>
        <v>856</v>
      </c>
      <c r="C276" s="250">
        <f>B276/B284</f>
        <v>0.3737991266375546</v>
      </c>
      <c r="D276" s="262">
        <f t="shared" ref="D276:D283" si="129">D263*2</f>
        <v>246</v>
      </c>
      <c r="E276" s="250">
        <f>D276/D284</f>
        <v>0.10032626427406199</v>
      </c>
      <c r="F276" s="262">
        <f t="shared" ref="F276:H283" si="130">F263*2</f>
        <v>130</v>
      </c>
      <c r="G276" s="250">
        <f>F276/F284</f>
        <v>0.11403508771929824</v>
      </c>
      <c r="H276" s="262">
        <f t="shared" si="130"/>
        <v>206</v>
      </c>
      <c r="I276" s="250">
        <f>H276/H284</f>
        <v>0.18727272727272729</v>
      </c>
      <c r="J276" s="262">
        <f t="shared" ref="J276:L283" si="131">J263*2</f>
        <v>438</v>
      </c>
      <c r="K276" s="250">
        <f>J276/J284</f>
        <v>0.35901639344262293</v>
      </c>
      <c r="L276" s="262">
        <f t="shared" si="131"/>
        <v>1144</v>
      </c>
      <c r="M276" s="250">
        <f>L276/L284</f>
        <v>0.6271929824561403</v>
      </c>
      <c r="N276" s="262">
        <f t="shared" ref="N276:N283" si="132">N263*2</f>
        <v>1168</v>
      </c>
      <c r="O276" s="250">
        <f>N276/N284</f>
        <v>0.5934959349593496</v>
      </c>
      <c r="P276" s="262">
        <f t="shared" ref="P276:P283" si="133">P263*2</f>
        <v>1166</v>
      </c>
      <c r="Q276" s="250">
        <f>P276/P284</f>
        <v>0.55789473684210522</v>
      </c>
    </row>
    <row r="277" spans="1:17" x14ac:dyDescent="0.2">
      <c r="A277" s="248" t="s">
        <v>39</v>
      </c>
      <c r="B277" s="262">
        <f t="shared" si="128"/>
        <v>810</v>
      </c>
      <c r="C277" s="250">
        <f>B277/B284</f>
        <v>0.35371179039301309</v>
      </c>
      <c r="D277" s="262">
        <f t="shared" si="129"/>
        <v>1238</v>
      </c>
      <c r="E277" s="250">
        <f>D277/D284</f>
        <v>0.5048939641109299</v>
      </c>
      <c r="F277" s="262">
        <f t="shared" si="130"/>
        <v>570</v>
      </c>
      <c r="G277" s="250">
        <f>F277/F284</f>
        <v>0.5</v>
      </c>
      <c r="H277" s="262">
        <f t="shared" si="130"/>
        <v>486</v>
      </c>
      <c r="I277" s="250">
        <f>H277/H284</f>
        <v>0.44181818181818183</v>
      </c>
      <c r="J277" s="262">
        <f t="shared" si="131"/>
        <v>386</v>
      </c>
      <c r="K277" s="250">
        <f>J277/J284</f>
        <v>0.31639344262295083</v>
      </c>
      <c r="L277" s="262">
        <f t="shared" si="131"/>
        <v>394</v>
      </c>
      <c r="M277" s="250">
        <f>L277/L284</f>
        <v>0.21600877192982457</v>
      </c>
      <c r="N277" s="262">
        <f t="shared" si="132"/>
        <v>466</v>
      </c>
      <c r="O277" s="250">
        <f>N277/N284</f>
        <v>0.23678861788617886</v>
      </c>
      <c r="P277" s="262">
        <f t="shared" si="133"/>
        <v>512</v>
      </c>
      <c r="Q277" s="250">
        <f>P277/P284</f>
        <v>0.24497607655502393</v>
      </c>
    </row>
    <row r="278" spans="1:17" x14ac:dyDescent="0.2">
      <c r="A278" s="248" t="s">
        <v>40</v>
      </c>
      <c r="B278" s="262">
        <f t="shared" si="128"/>
        <v>276</v>
      </c>
      <c r="C278" s="250">
        <f>B278/B284</f>
        <v>0.1205240174672489</v>
      </c>
      <c r="D278" s="262">
        <f t="shared" si="129"/>
        <v>434</v>
      </c>
      <c r="E278" s="250">
        <f>D278/D284</f>
        <v>0.1769983686786297</v>
      </c>
      <c r="F278" s="262">
        <f t="shared" si="130"/>
        <v>182</v>
      </c>
      <c r="G278" s="250">
        <f>F278/F284</f>
        <v>0.15964912280701754</v>
      </c>
      <c r="H278" s="262">
        <f t="shared" si="130"/>
        <v>140</v>
      </c>
      <c r="I278" s="250">
        <f>H278/H284</f>
        <v>0.12727272727272726</v>
      </c>
      <c r="J278" s="262">
        <f t="shared" si="131"/>
        <v>176</v>
      </c>
      <c r="K278" s="250">
        <f>J278/J284</f>
        <v>0.14426229508196722</v>
      </c>
      <c r="L278" s="262">
        <f t="shared" si="131"/>
        <v>122</v>
      </c>
      <c r="M278" s="250">
        <f>L278/L284</f>
        <v>6.6885964912280702E-2</v>
      </c>
      <c r="N278" s="262">
        <f t="shared" si="132"/>
        <v>156</v>
      </c>
      <c r="O278" s="250">
        <f>N278/N284</f>
        <v>7.926829268292683E-2</v>
      </c>
      <c r="P278" s="262">
        <f t="shared" si="133"/>
        <v>182</v>
      </c>
      <c r="Q278" s="250">
        <f>P278/P284</f>
        <v>8.7081339712918662E-2</v>
      </c>
    </row>
    <row r="279" spans="1:17" x14ac:dyDescent="0.2">
      <c r="A279" s="248" t="s">
        <v>41</v>
      </c>
      <c r="B279" s="262">
        <f t="shared" si="128"/>
        <v>138</v>
      </c>
      <c r="C279" s="250">
        <f>B279/B284</f>
        <v>6.0262008733624452E-2</v>
      </c>
      <c r="D279" s="262">
        <f t="shared" si="129"/>
        <v>202</v>
      </c>
      <c r="E279" s="250">
        <f>D279/D284</f>
        <v>8.2381729200652523E-2</v>
      </c>
      <c r="F279" s="262">
        <f t="shared" si="130"/>
        <v>84</v>
      </c>
      <c r="G279" s="250">
        <f>F279/F284</f>
        <v>7.3684210526315783E-2</v>
      </c>
      <c r="H279" s="262">
        <f t="shared" si="130"/>
        <v>72</v>
      </c>
      <c r="I279" s="250">
        <f>H279/H284</f>
        <v>6.545454545454546E-2</v>
      </c>
      <c r="J279" s="262">
        <f t="shared" si="131"/>
        <v>72</v>
      </c>
      <c r="K279" s="250">
        <f>J279/J284</f>
        <v>5.9016393442622953E-2</v>
      </c>
      <c r="L279" s="262">
        <f t="shared" si="131"/>
        <v>62</v>
      </c>
      <c r="M279" s="250">
        <f>L279/L284</f>
        <v>3.399122807017544E-2</v>
      </c>
      <c r="N279" s="262">
        <f t="shared" si="132"/>
        <v>52</v>
      </c>
      <c r="O279" s="250">
        <f>N279/N284</f>
        <v>2.6422764227642278E-2</v>
      </c>
      <c r="P279" s="262">
        <f t="shared" si="133"/>
        <v>64</v>
      </c>
      <c r="Q279" s="250">
        <f>P279/P284</f>
        <v>3.0622009569377991E-2</v>
      </c>
    </row>
    <row r="280" spans="1:17" x14ac:dyDescent="0.2">
      <c r="A280" s="248" t="s">
        <v>91</v>
      </c>
      <c r="B280" s="262">
        <f t="shared" si="128"/>
        <v>142</v>
      </c>
      <c r="C280" s="250">
        <f>B280/B284</f>
        <v>6.2008733624454151E-2</v>
      </c>
      <c r="D280" s="262">
        <f t="shared" si="129"/>
        <v>212</v>
      </c>
      <c r="E280" s="250">
        <f>D280/D284</f>
        <v>8.6460032626427402E-2</v>
      </c>
      <c r="F280" s="262">
        <f t="shared" si="130"/>
        <v>124</v>
      </c>
      <c r="G280" s="250">
        <f>F280/F284</f>
        <v>0.10877192982456141</v>
      </c>
      <c r="H280" s="262">
        <f t="shared" si="130"/>
        <v>118</v>
      </c>
      <c r="I280" s="250">
        <f>H280/H284</f>
        <v>0.10727272727272727</v>
      </c>
      <c r="J280" s="262">
        <f t="shared" si="131"/>
        <v>82</v>
      </c>
      <c r="K280" s="250">
        <f>J280/J284</f>
        <v>6.7213114754098358E-2</v>
      </c>
      <c r="L280" s="262">
        <f t="shared" si="131"/>
        <v>56</v>
      </c>
      <c r="M280" s="250">
        <f>L280/L284</f>
        <v>3.0701754385964911E-2</v>
      </c>
      <c r="N280" s="262">
        <f t="shared" si="132"/>
        <v>76</v>
      </c>
      <c r="O280" s="250">
        <f>N280/N284</f>
        <v>3.8617886178861791E-2</v>
      </c>
      <c r="P280" s="262">
        <f t="shared" si="133"/>
        <v>116</v>
      </c>
      <c r="Q280" s="250">
        <f>P280/P284</f>
        <v>5.5502392344497609E-2</v>
      </c>
    </row>
    <row r="281" spans="1:17" x14ac:dyDescent="0.2">
      <c r="A281" s="248" t="s">
        <v>92</v>
      </c>
      <c r="B281" s="262">
        <f t="shared" si="128"/>
        <v>60</v>
      </c>
      <c r="C281" s="250">
        <f>B281/B284</f>
        <v>2.6200873362445413E-2</v>
      </c>
      <c r="D281" s="262">
        <f t="shared" si="129"/>
        <v>112</v>
      </c>
      <c r="E281" s="250">
        <f>D281/D284</f>
        <v>4.5676998368678633E-2</v>
      </c>
      <c r="F281" s="262">
        <f t="shared" si="130"/>
        <v>46</v>
      </c>
      <c r="G281" s="250">
        <f>F281/F284</f>
        <v>4.0350877192982457E-2</v>
      </c>
      <c r="H281" s="262">
        <f t="shared" si="130"/>
        <v>58</v>
      </c>
      <c r="I281" s="250">
        <f>H281/H284</f>
        <v>5.2727272727272727E-2</v>
      </c>
      <c r="J281" s="262">
        <f t="shared" si="131"/>
        <v>52</v>
      </c>
      <c r="K281" s="250">
        <f>J281/J284</f>
        <v>4.2622950819672129E-2</v>
      </c>
      <c r="L281" s="262">
        <f t="shared" si="131"/>
        <v>40</v>
      </c>
      <c r="M281" s="250">
        <f>L281/L284</f>
        <v>2.1929824561403508E-2</v>
      </c>
      <c r="N281" s="262">
        <f t="shared" si="132"/>
        <v>46</v>
      </c>
      <c r="O281" s="250">
        <f>N281/N284</f>
        <v>2.3373983739837397E-2</v>
      </c>
      <c r="P281" s="262">
        <f t="shared" si="133"/>
        <v>50</v>
      </c>
      <c r="Q281" s="250">
        <f>P281/P284</f>
        <v>2.3923444976076555E-2</v>
      </c>
    </row>
    <row r="282" spans="1:17" x14ac:dyDescent="0.2">
      <c r="A282" s="248" t="s">
        <v>93</v>
      </c>
      <c r="B282" s="262">
        <f t="shared" si="128"/>
        <v>8</v>
      </c>
      <c r="C282" s="250">
        <f>B282/B284</f>
        <v>3.4934497816593887E-3</v>
      </c>
      <c r="D282" s="262">
        <f t="shared" si="129"/>
        <v>8</v>
      </c>
      <c r="E282" s="250">
        <f>D282/D284</f>
        <v>3.2626427406199023E-3</v>
      </c>
      <c r="F282" s="262">
        <f t="shared" si="130"/>
        <v>4</v>
      </c>
      <c r="G282" s="250">
        <f>F282/F284</f>
        <v>3.5087719298245615E-3</v>
      </c>
      <c r="H282" s="262">
        <f t="shared" si="130"/>
        <v>20</v>
      </c>
      <c r="I282" s="250">
        <f>H282/H284</f>
        <v>1.8181818181818181E-2</v>
      </c>
      <c r="J282" s="262">
        <f t="shared" si="131"/>
        <v>14</v>
      </c>
      <c r="K282" s="250">
        <f>J282/J284</f>
        <v>1.1475409836065573E-2</v>
      </c>
      <c r="L282" s="262">
        <f t="shared" si="131"/>
        <v>6</v>
      </c>
      <c r="M282" s="250">
        <f>L282/L284</f>
        <v>3.2894736842105261E-3</v>
      </c>
      <c r="N282" s="262">
        <f t="shared" si="132"/>
        <v>4</v>
      </c>
      <c r="O282" s="250">
        <f>N282/N284</f>
        <v>2.0325203252032522E-3</v>
      </c>
      <c r="P282" s="262">
        <f t="shared" si="133"/>
        <v>0</v>
      </c>
      <c r="Q282" s="250">
        <f>P282/P284</f>
        <v>0</v>
      </c>
    </row>
    <row r="283" spans="1:17" x14ac:dyDescent="0.2">
      <c r="A283" s="251" t="s">
        <v>94</v>
      </c>
      <c r="B283" s="715">
        <f t="shared" si="128"/>
        <v>210</v>
      </c>
      <c r="C283" s="252">
        <f>B283/B284</f>
        <v>9.1703056768558958E-2</v>
      </c>
      <c r="D283" s="715">
        <f t="shared" si="129"/>
        <v>332</v>
      </c>
      <c r="E283" s="252">
        <f>D283/D284</f>
        <v>0.13539967373572595</v>
      </c>
      <c r="F283" s="715">
        <f t="shared" si="130"/>
        <v>174</v>
      </c>
      <c r="G283" s="252">
        <f>F283/F284</f>
        <v>0.15263157894736842</v>
      </c>
      <c r="H283" s="715">
        <f t="shared" si="130"/>
        <v>196</v>
      </c>
      <c r="I283" s="252">
        <f>H283/H284</f>
        <v>0.17818181818181819</v>
      </c>
      <c r="J283" s="715">
        <f t="shared" si="131"/>
        <v>148</v>
      </c>
      <c r="K283" s="252">
        <f>J283/J284</f>
        <v>0.12131147540983607</v>
      </c>
      <c r="L283" s="715">
        <f t="shared" si="131"/>
        <v>102</v>
      </c>
      <c r="M283" s="252">
        <f>L283/L284</f>
        <v>5.5921052631578948E-2</v>
      </c>
      <c r="N283" s="715">
        <f t="shared" si="132"/>
        <v>126</v>
      </c>
      <c r="O283" s="252">
        <f>N283/N284</f>
        <v>6.402439024390244E-2</v>
      </c>
      <c r="P283" s="715">
        <f t="shared" si="133"/>
        <v>166</v>
      </c>
      <c r="Q283" s="252">
        <f>P283/P284</f>
        <v>7.9425837320574164E-2</v>
      </c>
    </row>
    <row r="284" spans="1:17" ht="13.5" thickBot="1" x14ac:dyDescent="0.25">
      <c r="A284" s="253" t="s">
        <v>84</v>
      </c>
      <c r="B284" s="264">
        <f t="shared" ref="B284:G284" si="134">SUM(B276:B282)</f>
        <v>2290</v>
      </c>
      <c r="C284" s="254">
        <f t="shared" si="134"/>
        <v>1</v>
      </c>
      <c r="D284" s="264">
        <f t="shared" si="134"/>
        <v>2452</v>
      </c>
      <c r="E284" s="254">
        <f t="shared" si="134"/>
        <v>1.0000000000000002</v>
      </c>
      <c r="F284" s="264">
        <f t="shared" si="134"/>
        <v>1140</v>
      </c>
      <c r="G284" s="254">
        <f t="shared" si="134"/>
        <v>1</v>
      </c>
      <c r="H284" s="264">
        <f t="shared" ref="H284:M284" si="135">SUM(H276:H282)</f>
        <v>1100</v>
      </c>
      <c r="I284" s="261">
        <f t="shared" si="135"/>
        <v>1</v>
      </c>
      <c r="J284" s="264">
        <f t="shared" si="135"/>
        <v>1220</v>
      </c>
      <c r="K284" s="261">
        <f t="shared" si="135"/>
        <v>1</v>
      </c>
      <c r="L284" s="264">
        <f t="shared" si="135"/>
        <v>1824</v>
      </c>
      <c r="M284" s="261">
        <f t="shared" si="135"/>
        <v>0.99999999999999989</v>
      </c>
      <c r="N284" s="264">
        <f>SUM(N276:N282)</f>
        <v>1968</v>
      </c>
      <c r="O284" s="261">
        <f>SUM(O276:O282)</f>
        <v>0.99999999999999989</v>
      </c>
      <c r="P284" s="264">
        <f>SUM(P276:P282)</f>
        <v>2090</v>
      </c>
      <c r="Q284" s="261">
        <f>SUM(Q276:Q282)</f>
        <v>1</v>
      </c>
    </row>
    <row r="285" spans="1:17" x14ac:dyDescent="0.2">
      <c r="C285" s="183"/>
      <c r="E285" s="183"/>
      <c r="G285" s="183"/>
      <c r="I285" s="183"/>
      <c r="K285" s="183"/>
      <c r="M285" s="183"/>
      <c r="O285" s="183"/>
      <c r="Q285" s="183"/>
    </row>
    <row r="286" spans="1:17" ht="13.5" thickBot="1" x14ac:dyDescent="0.25">
      <c r="G286" s="183"/>
      <c r="I286" s="183"/>
      <c r="K286" s="183"/>
      <c r="M286" s="183"/>
      <c r="O286" s="183"/>
      <c r="Q286" s="183"/>
    </row>
    <row r="287" spans="1:17" x14ac:dyDescent="0.2">
      <c r="A287" s="256" t="s">
        <v>97</v>
      </c>
      <c r="B287" s="1196">
        <v>2004</v>
      </c>
      <c r="C287" s="1197"/>
      <c r="D287" s="1196">
        <v>2005</v>
      </c>
      <c r="E287" s="1197"/>
      <c r="F287" s="1196">
        <v>2006</v>
      </c>
      <c r="G287" s="1197"/>
      <c r="H287" s="1196">
        <v>2007</v>
      </c>
      <c r="I287" s="1197"/>
      <c r="J287" s="1196">
        <v>2008</v>
      </c>
      <c r="K287" s="1197"/>
      <c r="L287" s="1196">
        <v>2009</v>
      </c>
      <c r="M287" s="1197"/>
      <c r="N287" s="1196">
        <v>2010</v>
      </c>
      <c r="O287" s="1197"/>
      <c r="P287" s="1196">
        <v>2011</v>
      </c>
      <c r="Q287" s="1197"/>
    </row>
    <row r="288" spans="1:17" x14ac:dyDescent="0.2">
      <c r="A288" s="248" t="s">
        <v>36</v>
      </c>
      <c r="B288" s="249" t="s">
        <v>29</v>
      </c>
      <c r="C288" s="6" t="s">
        <v>37</v>
      </c>
      <c r="D288" s="249" t="s">
        <v>29</v>
      </c>
      <c r="E288" s="6" t="s">
        <v>37</v>
      </c>
      <c r="F288" s="249" t="s">
        <v>29</v>
      </c>
      <c r="G288" s="6" t="s">
        <v>37</v>
      </c>
      <c r="H288" s="249" t="s">
        <v>29</v>
      </c>
      <c r="I288" s="6" t="s">
        <v>37</v>
      </c>
      <c r="J288" s="249" t="s">
        <v>29</v>
      </c>
      <c r="K288" s="6" t="s">
        <v>37</v>
      </c>
      <c r="L288" s="249" t="s">
        <v>29</v>
      </c>
      <c r="M288" s="6" t="s">
        <v>37</v>
      </c>
      <c r="N288" s="249" t="s">
        <v>29</v>
      </c>
      <c r="O288" s="6" t="s">
        <v>37</v>
      </c>
      <c r="P288" s="249" t="s">
        <v>29</v>
      </c>
      <c r="Q288" s="6" t="s">
        <v>37</v>
      </c>
    </row>
    <row r="289" spans="1:17" x14ac:dyDescent="0.2">
      <c r="A289" s="248" t="s">
        <v>38</v>
      </c>
      <c r="B289" s="262">
        <f>B237+B263</f>
        <v>2566</v>
      </c>
      <c r="C289" s="250">
        <f>B289/B297</f>
        <v>0.44774035944861279</v>
      </c>
      <c r="D289" s="262">
        <f t="shared" ref="D289:D296" si="136">D237+D263</f>
        <v>1098</v>
      </c>
      <c r="E289" s="250">
        <f>D289/D297</f>
        <v>0.16240201153675493</v>
      </c>
      <c r="F289" s="262">
        <f t="shared" ref="F289:H296" si="137">F237+F263</f>
        <v>357</v>
      </c>
      <c r="G289" s="250">
        <f>F289/F297</f>
        <v>0.10101867572156197</v>
      </c>
      <c r="H289" s="262">
        <f t="shared" si="137"/>
        <v>620</v>
      </c>
      <c r="I289" s="250">
        <f>H289/H297</f>
        <v>0.20234986945169714</v>
      </c>
      <c r="J289" s="262">
        <f t="shared" ref="J289:L296" si="138">J237+J263</f>
        <v>1129</v>
      </c>
      <c r="K289" s="250">
        <f>J289/J297</f>
        <v>0.33782166367444644</v>
      </c>
      <c r="L289" s="262">
        <f t="shared" si="138"/>
        <v>2762</v>
      </c>
      <c r="M289" s="250">
        <f>L289/L297</f>
        <v>0.63611239060340852</v>
      </c>
      <c r="N289" s="262">
        <f t="shared" ref="N289:N296" si="139">N237+N263</f>
        <v>3604</v>
      </c>
      <c r="O289" s="250">
        <f>N289/N297</f>
        <v>0.61480723302627094</v>
      </c>
      <c r="P289" s="262">
        <f t="shared" ref="P289:P296" si="140">P237+P263</f>
        <v>3769</v>
      </c>
      <c r="Q289" s="250">
        <f>P289/P297</f>
        <v>0.60517019910083492</v>
      </c>
    </row>
    <row r="290" spans="1:17" x14ac:dyDescent="0.2">
      <c r="A290" s="248" t="s">
        <v>39</v>
      </c>
      <c r="B290" s="262">
        <f>B238+B264</f>
        <v>1751</v>
      </c>
      <c r="C290" s="250">
        <f>B290/B297</f>
        <v>0.30553132088640728</v>
      </c>
      <c r="D290" s="262">
        <f t="shared" si="136"/>
        <v>3197</v>
      </c>
      <c r="E290" s="250">
        <f>D290/D297</f>
        <v>0.4728590445200414</v>
      </c>
      <c r="F290" s="262">
        <f t="shared" si="137"/>
        <v>1682</v>
      </c>
      <c r="G290" s="250">
        <f>F290/F297</f>
        <v>0.47594793435200905</v>
      </c>
      <c r="H290" s="262">
        <f t="shared" si="137"/>
        <v>1244</v>
      </c>
      <c r="I290" s="250">
        <f>H290/H297</f>
        <v>0.40600522193211486</v>
      </c>
      <c r="J290" s="262">
        <f t="shared" si="138"/>
        <v>1202</v>
      </c>
      <c r="K290" s="250">
        <f>J290/J297</f>
        <v>0.35966487133453023</v>
      </c>
      <c r="L290" s="262">
        <f t="shared" si="138"/>
        <v>907</v>
      </c>
      <c r="M290" s="250">
        <f>L290/L297</f>
        <v>0.20888991248272684</v>
      </c>
      <c r="N290" s="262">
        <f t="shared" si="139"/>
        <v>1276</v>
      </c>
      <c r="O290" s="250">
        <f>N290/N297</f>
        <v>0.21767314909587171</v>
      </c>
      <c r="P290" s="262">
        <f t="shared" si="140"/>
        <v>1362</v>
      </c>
      <c r="Q290" s="250">
        <f>P290/P297</f>
        <v>0.2186897880539499</v>
      </c>
    </row>
    <row r="291" spans="1:17" x14ac:dyDescent="0.2">
      <c r="A291" s="248" t="s">
        <v>40</v>
      </c>
      <c r="B291" s="262">
        <f>B239+B265</f>
        <v>600</v>
      </c>
      <c r="C291" s="250">
        <f>B291/B297</f>
        <v>0.10469377072064212</v>
      </c>
      <c r="D291" s="262">
        <f t="shared" si="136"/>
        <v>1035</v>
      </c>
      <c r="E291" s="250">
        <f>D291/D297</f>
        <v>0.15308386333382637</v>
      </c>
      <c r="F291" s="262">
        <f t="shared" si="137"/>
        <v>628</v>
      </c>
      <c r="G291" s="250">
        <f>F291/F297</f>
        <v>0.17770232031692135</v>
      </c>
      <c r="H291" s="262">
        <f t="shared" si="137"/>
        <v>445</v>
      </c>
      <c r="I291" s="250">
        <f>H291/H297</f>
        <v>0.1452349869451697</v>
      </c>
      <c r="J291" s="262">
        <f t="shared" si="138"/>
        <v>416</v>
      </c>
      <c r="K291" s="250">
        <f>J291/J297</f>
        <v>0.12447636146020347</v>
      </c>
      <c r="L291" s="262">
        <f t="shared" si="138"/>
        <v>296</v>
      </c>
      <c r="M291" s="250">
        <f>L291/L297</f>
        <v>6.817134960847536E-2</v>
      </c>
      <c r="N291" s="262">
        <f t="shared" si="139"/>
        <v>423</v>
      </c>
      <c r="O291" s="250">
        <f>N291/N297</f>
        <v>7.2159672466734909E-2</v>
      </c>
      <c r="P291" s="262">
        <f t="shared" si="140"/>
        <v>442</v>
      </c>
      <c r="Q291" s="250">
        <f>P291/P297</f>
        <v>7.0969813744380217E-2</v>
      </c>
    </row>
    <row r="292" spans="1:17" x14ac:dyDescent="0.2">
      <c r="A292" s="248" t="s">
        <v>41</v>
      </c>
      <c r="B292" s="262">
        <f t="shared" ref="B292:B297" si="141">B240+B266</f>
        <v>294</v>
      </c>
      <c r="C292" s="250">
        <f>B292/B297</f>
        <v>5.1299947653114637E-2</v>
      </c>
      <c r="D292" s="262">
        <f t="shared" si="136"/>
        <v>530</v>
      </c>
      <c r="E292" s="250">
        <f>D292/D297</f>
        <v>7.8390770596065668E-2</v>
      </c>
      <c r="F292" s="262">
        <f t="shared" si="137"/>
        <v>306</v>
      </c>
      <c r="G292" s="250">
        <f>F292/F297</f>
        <v>8.6587436332767401E-2</v>
      </c>
      <c r="H292" s="262">
        <f t="shared" si="137"/>
        <v>229</v>
      </c>
      <c r="I292" s="250">
        <f>H292/H297</f>
        <v>7.4738903394255873E-2</v>
      </c>
      <c r="J292" s="262">
        <f t="shared" si="138"/>
        <v>176</v>
      </c>
      <c r="K292" s="250">
        <f>J292/J297</f>
        <v>5.2663076002393776E-2</v>
      </c>
      <c r="L292" s="262">
        <f t="shared" si="138"/>
        <v>115</v>
      </c>
      <c r="M292" s="250">
        <f>L292/L297</f>
        <v>2.6485490557346846E-2</v>
      </c>
      <c r="N292" s="262">
        <f t="shared" si="139"/>
        <v>170</v>
      </c>
      <c r="O292" s="250">
        <f>N292/N297</f>
        <v>2.9000341180484477E-2</v>
      </c>
      <c r="P292" s="262">
        <f t="shared" si="140"/>
        <v>197</v>
      </c>
      <c r="Q292" s="250">
        <f>P292/P297</f>
        <v>3.1631342324983942E-2</v>
      </c>
    </row>
    <row r="293" spans="1:17" x14ac:dyDescent="0.2">
      <c r="A293" s="248" t="s">
        <v>91</v>
      </c>
      <c r="B293" s="262">
        <f t="shared" si="141"/>
        <v>339</v>
      </c>
      <c r="C293" s="250">
        <f>B293/B297</f>
        <v>5.9151980457162801E-2</v>
      </c>
      <c r="D293" s="262">
        <f t="shared" si="136"/>
        <v>610</v>
      </c>
      <c r="E293" s="250">
        <f>D293/D297</f>
        <v>9.0223339742641614E-2</v>
      </c>
      <c r="F293" s="262">
        <f t="shared" si="137"/>
        <v>362</v>
      </c>
      <c r="G293" s="250">
        <f>F293/F297</f>
        <v>0.10243350311262026</v>
      </c>
      <c r="H293" s="262">
        <f t="shared" si="137"/>
        <v>323</v>
      </c>
      <c r="I293" s="250">
        <f>H293/H297</f>
        <v>0.1054177545691906</v>
      </c>
      <c r="J293" s="262">
        <f t="shared" si="138"/>
        <v>254</v>
      </c>
      <c r="K293" s="250">
        <f>J293/J297</f>
        <v>7.6002393776181926E-2</v>
      </c>
      <c r="L293" s="262">
        <f t="shared" si="138"/>
        <v>159</v>
      </c>
      <c r="M293" s="250">
        <f>L293/L297</f>
        <v>3.6619069553201287E-2</v>
      </c>
      <c r="N293" s="262">
        <f t="shared" si="139"/>
        <v>251</v>
      </c>
      <c r="O293" s="250">
        <f>N293/N297</f>
        <v>4.2818150801774139E-2</v>
      </c>
      <c r="P293" s="262">
        <f t="shared" si="140"/>
        <v>298</v>
      </c>
      <c r="Q293" s="250">
        <f>P293/P297</f>
        <v>4.7848426461143227E-2</v>
      </c>
    </row>
    <row r="294" spans="1:17" x14ac:dyDescent="0.2">
      <c r="A294" s="248" t="s">
        <v>92</v>
      </c>
      <c r="B294" s="262">
        <f t="shared" si="141"/>
        <v>157</v>
      </c>
      <c r="C294" s="250">
        <f>B294/B297</f>
        <v>2.7394870005234689E-2</v>
      </c>
      <c r="D294" s="262">
        <f t="shared" si="136"/>
        <v>265</v>
      </c>
      <c r="E294" s="250">
        <f>D294/D297</f>
        <v>3.9195385298032834E-2</v>
      </c>
      <c r="F294" s="262">
        <f t="shared" si="137"/>
        <v>176</v>
      </c>
      <c r="G294" s="250">
        <f>F294/F297</f>
        <v>4.9801924165251837E-2</v>
      </c>
      <c r="H294" s="262">
        <f t="shared" si="137"/>
        <v>170</v>
      </c>
      <c r="I294" s="250">
        <f>H294/H297</f>
        <v>5.5483028720626631E-2</v>
      </c>
      <c r="J294" s="262">
        <f t="shared" si="138"/>
        <v>142</v>
      </c>
      <c r="K294" s="250">
        <f>J294/J297</f>
        <v>4.2489527229204072E-2</v>
      </c>
      <c r="L294" s="262">
        <f t="shared" si="138"/>
        <v>89</v>
      </c>
      <c r="M294" s="250">
        <f>L294/L297</f>
        <v>2.0497466605251036E-2</v>
      </c>
      <c r="N294" s="262">
        <f t="shared" si="139"/>
        <v>121</v>
      </c>
      <c r="O294" s="250">
        <f>N294/N297</f>
        <v>2.064141931081542E-2</v>
      </c>
      <c r="P294" s="262">
        <f t="shared" si="140"/>
        <v>144</v>
      </c>
      <c r="Q294" s="250">
        <f>P294/P297</f>
        <v>2.3121387283236993E-2</v>
      </c>
    </row>
    <row r="295" spans="1:17" x14ac:dyDescent="0.2">
      <c r="A295" s="248" t="s">
        <v>93</v>
      </c>
      <c r="B295" s="262">
        <f t="shared" si="141"/>
        <v>24</v>
      </c>
      <c r="C295" s="250">
        <f>B295/B297</f>
        <v>4.1877508288256848E-3</v>
      </c>
      <c r="D295" s="262">
        <f t="shared" si="136"/>
        <v>26</v>
      </c>
      <c r="E295" s="250">
        <f>D295/D297</f>
        <v>3.8455849726371839E-3</v>
      </c>
      <c r="F295" s="262">
        <f t="shared" si="137"/>
        <v>23</v>
      </c>
      <c r="G295" s="250">
        <f>F295/F297</f>
        <v>6.5082059988681379E-3</v>
      </c>
      <c r="H295" s="262">
        <f t="shared" si="137"/>
        <v>33</v>
      </c>
      <c r="I295" s="250">
        <f>H295/H297</f>
        <v>1.077023498694517E-2</v>
      </c>
      <c r="J295" s="262">
        <f t="shared" si="138"/>
        <v>23</v>
      </c>
      <c r="K295" s="250">
        <f>J295/J297</f>
        <v>6.8821065230400954E-3</v>
      </c>
      <c r="L295" s="262">
        <f t="shared" si="138"/>
        <v>14</v>
      </c>
      <c r="M295" s="250">
        <f>L295/L297</f>
        <v>3.2243205895900505E-3</v>
      </c>
      <c r="N295" s="262">
        <f t="shared" si="139"/>
        <v>17</v>
      </c>
      <c r="O295" s="250">
        <f>N295/N297</f>
        <v>2.9000341180484474E-3</v>
      </c>
      <c r="P295" s="262">
        <f t="shared" si="140"/>
        <v>16</v>
      </c>
      <c r="Q295" s="250">
        <f>P295/P297</f>
        <v>2.569043031470777E-3</v>
      </c>
    </row>
    <row r="296" spans="1:17" x14ac:dyDescent="0.2">
      <c r="A296" s="258" t="s">
        <v>94</v>
      </c>
      <c r="B296" s="263">
        <f t="shared" si="141"/>
        <v>462</v>
      </c>
      <c r="C296" s="260">
        <f>B296/B297</f>
        <v>8.0614203454894437E-2</v>
      </c>
      <c r="D296" s="263">
        <f t="shared" si="136"/>
        <v>901</v>
      </c>
      <c r="E296" s="260">
        <f>D296/D297</f>
        <v>0.13326431001331163</v>
      </c>
      <c r="F296" s="263">
        <f t="shared" si="137"/>
        <v>561</v>
      </c>
      <c r="G296" s="260">
        <f>F296/F297</f>
        <v>0.15874363327674024</v>
      </c>
      <c r="H296" s="263">
        <f t="shared" si="137"/>
        <v>526</v>
      </c>
      <c r="I296" s="260">
        <f>H296/H297</f>
        <v>0.1716710182767624</v>
      </c>
      <c r="J296" s="263">
        <f t="shared" si="138"/>
        <v>419</v>
      </c>
      <c r="K296" s="260">
        <f>J296/J297</f>
        <v>0.12537402752842608</v>
      </c>
      <c r="L296" s="263">
        <f t="shared" si="138"/>
        <v>262</v>
      </c>
      <c r="M296" s="260">
        <f>L296/L297</f>
        <v>6.0340856748042376E-2</v>
      </c>
      <c r="N296" s="263">
        <f t="shared" si="139"/>
        <v>396</v>
      </c>
      <c r="O296" s="260">
        <f>N296/N297</f>
        <v>6.7553735926305009E-2</v>
      </c>
      <c r="P296" s="263">
        <f t="shared" si="140"/>
        <v>458</v>
      </c>
      <c r="Q296" s="260">
        <f>P296/P297</f>
        <v>7.3538856775850994E-2</v>
      </c>
    </row>
    <row r="297" spans="1:17" ht="13.5" thickBot="1" x14ac:dyDescent="0.25">
      <c r="A297" s="253" t="s">
        <v>42</v>
      </c>
      <c r="B297" s="264">
        <f t="shared" si="141"/>
        <v>5731</v>
      </c>
      <c r="C297" s="254">
        <f t="shared" ref="C297:I297" si="142">SUM(C289:C295)</f>
        <v>1</v>
      </c>
      <c r="D297" s="264">
        <f t="shared" si="142"/>
        <v>6761</v>
      </c>
      <c r="E297" s="254">
        <f t="shared" si="142"/>
        <v>1</v>
      </c>
      <c r="F297" s="264">
        <f t="shared" si="142"/>
        <v>3534</v>
      </c>
      <c r="G297" s="261">
        <f t="shared" si="142"/>
        <v>1</v>
      </c>
      <c r="H297" s="264">
        <f t="shared" si="142"/>
        <v>3064</v>
      </c>
      <c r="I297" s="261">
        <f t="shared" si="142"/>
        <v>0.99999999999999989</v>
      </c>
      <c r="J297" s="264">
        <f t="shared" ref="J297:O297" si="143">SUM(J289:J295)</f>
        <v>3342</v>
      </c>
      <c r="K297" s="261">
        <f t="shared" si="143"/>
        <v>1</v>
      </c>
      <c r="L297" s="264">
        <f t="shared" si="143"/>
        <v>4342</v>
      </c>
      <c r="M297" s="261">
        <f t="shared" si="143"/>
        <v>1</v>
      </c>
      <c r="N297" s="264">
        <f t="shared" si="143"/>
        <v>5862</v>
      </c>
      <c r="O297" s="261">
        <f t="shared" si="143"/>
        <v>1</v>
      </c>
      <c r="P297" s="264">
        <f>SUM(P289:P295)</f>
        <v>6228</v>
      </c>
      <c r="Q297" s="261">
        <f>SUM(Q289:Q295)</f>
        <v>1</v>
      </c>
    </row>
    <row r="299" spans="1:17" ht="13.5" thickBot="1" x14ac:dyDescent="0.25"/>
    <row r="300" spans="1:17" x14ac:dyDescent="0.2">
      <c r="A300" s="256" t="s">
        <v>65</v>
      </c>
      <c r="B300" s="1196">
        <v>2004</v>
      </c>
      <c r="C300" s="1197"/>
      <c r="D300" s="1196">
        <v>2005</v>
      </c>
      <c r="E300" s="1197"/>
      <c r="F300" s="1196">
        <v>2006</v>
      </c>
      <c r="G300" s="1197"/>
      <c r="H300" s="1196">
        <v>2007</v>
      </c>
      <c r="I300" s="1197"/>
      <c r="J300" s="1196">
        <v>2008</v>
      </c>
      <c r="K300" s="1197"/>
      <c r="L300" s="1196">
        <v>2009</v>
      </c>
      <c r="M300" s="1197"/>
      <c r="N300" s="1196">
        <v>2010</v>
      </c>
      <c r="O300" s="1197"/>
      <c r="P300" s="1196">
        <v>2011</v>
      </c>
      <c r="Q300" s="1197"/>
    </row>
    <row r="301" spans="1:17" x14ac:dyDescent="0.2">
      <c r="A301" s="248" t="s">
        <v>36</v>
      </c>
      <c r="B301" s="249" t="s">
        <v>45</v>
      </c>
      <c r="C301" s="6" t="s">
        <v>46</v>
      </c>
      <c r="D301" s="249" t="s">
        <v>45</v>
      </c>
      <c r="E301" s="6" t="s">
        <v>46</v>
      </c>
      <c r="F301" s="249" t="s">
        <v>45</v>
      </c>
      <c r="G301" s="6" t="s">
        <v>46</v>
      </c>
      <c r="H301" s="249" t="s">
        <v>45</v>
      </c>
      <c r="I301" s="6" t="s">
        <v>46</v>
      </c>
      <c r="J301" s="249" t="s">
        <v>45</v>
      </c>
      <c r="K301" s="6" t="s">
        <v>46</v>
      </c>
      <c r="L301" s="249" t="s">
        <v>45</v>
      </c>
      <c r="M301" s="6" t="s">
        <v>46</v>
      </c>
      <c r="N301" s="249" t="s">
        <v>45</v>
      </c>
      <c r="O301" s="6" t="s">
        <v>46</v>
      </c>
      <c r="P301" s="249" t="s">
        <v>45</v>
      </c>
      <c r="Q301" s="6" t="s">
        <v>46</v>
      </c>
    </row>
    <row r="302" spans="1:17" x14ac:dyDescent="0.2">
      <c r="A302" s="248" t="s">
        <v>38</v>
      </c>
      <c r="B302" s="262">
        <f t="shared" ref="B302:B309" si="144">B289*2</f>
        <v>5132</v>
      </c>
      <c r="C302" s="250">
        <f>B302/B310</f>
        <v>0.44774035944861279</v>
      </c>
      <c r="D302" s="262">
        <f t="shared" ref="D302:D309" si="145">D289*2</f>
        <v>2196</v>
      </c>
      <c r="E302" s="250">
        <f>D302/D310</f>
        <v>0.16240201153675493</v>
      </c>
      <c r="F302" s="262">
        <f t="shared" ref="F302:H309" si="146">F289*2</f>
        <v>714</v>
      </c>
      <c r="G302" s="250">
        <f>F302/F310</f>
        <v>0.10101867572156197</v>
      </c>
      <c r="H302" s="262">
        <f t="shared" si="146"/>
        <v>1240</v>
      </c>
      <c r="I302" s="250">
        <f>H302/H310</f>
        <v>0.20234986945169714</v>
      </c>
      <c r="J302" s="262">
        <f t="shared" ref="J302:L309" si="147">J289*2</f>
        <v>2258</v>
      </c>
      <c r="K302" s="250">
        <f>J302/J310</f>
        <v>0.33782166367444644</v>
      </c>
      <c r="L302" s="262">
        <f t="shared" si="147"/>
        <v>5524</v>
      </c>
      <c r="M302" s="250">
        <f>L302/L310</f>
        <v>0.63611239060340852</v>
      </c>
      <c r="N302" s="262">
        <f t="shared" ref="N302:N309" si="148">N289*2</f>
        <v>7208</v>
      </c>
      <c r="O302" s="250">
        <f>N302/N310</f>
        <v>0.61480723302627094</v>
      </c>
      <c r="P302" s="262">
        <f t="shared" ref="P302:P309" si="149">P289*2</f>
        <v>7538</v>
      </c>
      <c r="Q302" s="250">
        <f>P302/P310</f>
        <v>0.60517019910083492</v>
      </c>
    </row>
    <row r="303" spans="1:17" x14ac:dyDescent="0.2">
      <c r="A303" s="248" t="s">
        <v>39</v>
      </c>
      <c r="B303" s="262">
        <f t="shared" si="144"/>
        <v>3502</v>
      </c>
      <c r="C303" s="250">
        <f>B303/B310</f>
        <v>0.30553132088640728</v>
      </c>
      <c r="D303" s="262">
        <f t="shared" si="145"/>
        <v>6394</v>
      </c>
      <c r="E303" s="250">
        <f>D303/D310</f>
        <v>0.4728590445200414</v>
      </c>
      <c r="F303" s="262">
        <f t="shared" si="146"/>
        <v>3364</v>
      </c>
      <c r="G303" s="250">
        <f>F303/F310</f>
        <v>0.47594793435200905</v>
      </c>
      <c r="H303" s="262">
        <f t="shared" si="146"/>
        <v>2488</v>
      </c>
      <c r="I303" s="250">
        <f>H303/H310</f>
        <v>0.40600522193211486</v>
      </c>
      <c r="J303" s="262">
        <f t="shared" si="147"/>
        <v>2404</v>
      </c>
      <c r="K303" s="250">
        <f>J303/J310</f>
        <v>0.35966487133453023</v>
      </c>
      <c r="L303" s="262">
        <f t="shared" si="147"/>
        <v>1814</v>
      </c>
      <c r="M303" s="250">
        <f>L303/L310</f>
        <v>0.20888991248272684</v>
      </c>
      <c r="N303" s="262">
        <f t="shared" si="148"/>
        <v>2552</v>
      </c>
      <c r="O303" s="250">
        <f>N303/N310</f>
        <v>0.21767314909587171</v>
      </c>
      <c r="P303" s="262">
        <f t="shared" si="149"/>
        <v>2724</v>
      </c>
      <c r="Q303" s="250">
        <f>P303/P310</f>
        <v>0.2186897880539499</v>
      </c>
    </row>
    <row r="304" spans="1:17" x14ac:dyDescent="0.2">
      <c r="A304" s="248" t="s">
        <v>40</v>
      </c>
      <c r="B304" s="262">
        <f t="shared" si="144"/>
        <v>1200</v>
      </c>
      <c r="C304" s="250">
        <f>B304/B310</f>
        <v>0.10469377072064212</v>
      </c>
      <c r="D304" s="262">
        <f t="shared" si="145"/>
        <v>2070</v>
      </c>
      <c r="E304" s="250">
        <f>D304/D310</f>
        <v>0.15308386333382637</v>
      </c>
      <c r="F304" s="262">
        <f t="shared" si="146"/>
        <v>1256</v>
      </c>
      <c r="G304" s="250">
        <f>F304/F310</f>
        <v>0.17770232031692135</v>
      </c>
      <c r="H304" s="262">
        <f t="shared" si="146"/>
        <v>890</v>
      </c>
      <c r="I304" s="250">
        <f>H304/H310</f>
        <v>0.1452349869451697</v>
      </c>
      <c r="J304" s="262">
        <f t="shared" si="147"/>
        <v>832</v>
      </c>
      <c r="K304" s="250">
        <f>J304/J310</f>
        <v>0.12447636146020347</v>
      </c>
      <c r="L304" s="262">
        <f t="shared" si="147"/>
        <v>592</v>
      </c>
      <c r="M304" s="250">
        <f>L304/L310</f>
        <v>6.817134960847536E-2</v>
      </c>
      <c r="N304" s="262">
        <f t="shared" si="148"/>
        <v>846</v>
      </c>
      <c r="O304" s="250">
        <f>N304/N310</f>
        <v>7.2159672466734909E-2</v>
      </c>
      <c r="P304" s="262">
        <f t="shared" si="149"/>
        <v>884</v>
      </c>
      <c r="Q304" s="250">
        <f>P304/P310</f>
        <v>7.0969813744380217E-2</v>
      </c>
    </row>
    <row r="305" spans="1:17" x14ac:dyDescent="0.2">
      <c r="A305" s="248" t="s">
        <v>41</v>
      </c>
      <c r="B305" s="262">
        <f t="shared" si="144"/>
        <v>588</v>
      </c>
      <c r="C305" s="250">
        <f>B305/B310</f>
        <v>5.1299947653114637E-2</v>
      </c>
      <c r="D305" s="262">
        <f t="shared" si="145"/>
        <v>1060</v>
      </c>
      <c r="E305" s="250">
        <f>D305/D310</f>
        <v>7.8390770596065668E-2</v>
      </c>
      <c r="F305" s="262">
        <f t="shared" si="146"/>
        <v>612</v>
      </c>
      <c r="G305" s="250">
        <f>F305/F310</f>
        <v>8.6587436332767401E-2</v>
      </c>
      <c r="H305" s="262">
        <f t="shared" si="146"/>
        <v>458</v>
      </c>
      <c r="I305" s="250">
        <f>H305/H310</f>
        <v>7.4738903394255873E-2</v>
      </c>
      <c r="J305" s="262">
        <f t="shared" si="147"/>
        <v>352</v>
      </c>
      <c r="K305" s="250">
        <f>J305/J310</f>
        <v>5.2663076002393776E-2</v>
      </c>
      <c r="L305" s="262">
        <f t="shared" si="147"/>
        <v>230</v>
      </c>
      <c r="M305" s="250">
        <f>L305/L310</f>
        <v>2.6485490557346846E-2</v>
      </c>
      <c r="N305" s="262">
        <f t="shared" si="148"/>
        <v>340</v>
      </c>
      <c r="O305" s="250">
        <f>N305/N310</f>
        <v>2.9000341180484477E-2</v>
      </c>
      <c r="P305" s="262">
        <f t="shared" si="149"/>
        <v>394</v>
      </c>
      <c r="Q305" s="250">
        <f>P305/P310</f>
        <v>3.1631342324983942E-2</v>
      </c>
    </row>
    <row r="306" spans="1:17" x14ac:dyDescent="0.2">
      <c r="A306" s="248" t="s">
        <v>91</v>
      </c>
      <c r="B306" s="262">
        <f t="shared" si="144"/>
        <v>678</v>
      </c>
      <c r="C306" s="250">
        <f>B306/B310</f>
        <v>5.9151980457162801E-2</v>
      </c>
      <c r="D306" s="262">
        <f t="shared" si="145"/>
        <v>1220</v>
      </c>
      <c r="E306" s="250">
        <f>D306/D310</f>
        <v>9.0223339742641614E-2</v>
      </c>
      <c r="F306" s="262">
        <f t="shared" si="146"/>
        <v>724</v>
      </c>
      <c r="G306" s="250">
        <f>F306/F310</f>
        <v>0.10243350311262026</v>
      </c>
      <c r="H306" s="262">
        <f t="shared" si="146"/>
        <v>646</v>
      </c>
      <c r="I306" s="250">
        <f>H306/H310</f>
        <v>0.1054177545691906</v>
      </c>
      <c r="J306" s="262">
        <f t="shared" si="147"/>
        <v>508</v>
      </c>
      <c r="K306" s="250">
        <f>J306/J310</f>
        <v>7.6002393776181926E-2</v>
      </c>
      <c r="L306" s="262">
        <f t="shared" si="147"/>
        <v>318</v>
      </c>
      <c r="M306" s="250">
        <f>L306/L310</f>
        <v>3.6619069553201287E-2</v>
      </c>
      <c r="N306" s="262">
        <f t="shared" si="148"/>
        <v>502</v>
      </c>
      <c r="O306" s="250">
        <f>N306/N310</f>
        <v>4.2818150801774139E-2</v>
      </c>
      <c r="P306" s="262">
        <f t="shared" si="149"/>
        <v>596</v>
      </c>
      <c r="Q306" s="250">
        <f>P306/P310</f>
        <v>4.7848426461143227E-2</v>
      </c>
    </row>
    <row r="307" spans="1:17" x14ac:dyDescent="0.2">
      <c r="A307" s="248" t="s">
        <v>92</v>
      </c>
      <c r="B307" s="262">
        <f t="shared" si="144"/>
        <v>314</v>
      </c>
      <c r="C307" s="250">
        <f>B307/B310</f>
        <v>2.7394870005234689E-2</v>
      </c>
      <c r="D307" s="262">
        <f t="shared" si="145"/>
        <v>530</v>
      </c>
      <c r="E307" s="250">
        <f>D307/D310</f>
        <v>3.9195385298032834E-2</v>
      </c>
      <c r="F307" s="262">
        <f t="shared" si="146"/>
        <v>352</v>
      </c>
      <c r="G307" s="250">
        <f>F307/F310</f>
        <v>4.9801924165251837E-2</v>
      </c>
      <c r="H307" s="262">
        <f t="shared" si="146"/>
        <v>340</v>
      </c>
      <c r="I307" s="250">
        <f>H307/H310</f>
        <v>5.5483028720626631E-2</v>
      </c>
      <c r="J307" s="262">
        <f t="shared" si="147"/>
        <v>284</v>
      </c>
      <c r="K307" s="250">
        <f>J307/J310</f>
        <v>4.2489527229204072E-2</v>
      </c>
      <c r="L307" s="262">
        <f t="shared" si="147"/>
        <v>178</v>
      </c>
      <c r="M307" s="250">
        <f>L307/L310</f>
        <v>2.0497466605251036E-2</v>
      </c>
      <c r="N307" s="262">
        <f t="shared" si="148"/>
        <v>242</v>
      </c>
      <c r="O307" s="250">
        <f>N307/N310</f>
        <v>2.064141931081542E-2</v>
      </c>
      <c r="P307" s="262">
        <f t="shared" si="149"/>
        <v>288</v>
      </c>
      <c r="Q307" s="250">
        <f>P307/P310</f>
        <v>2.3121387283236993E-2</v>
      </c>
    </row>
    <row r="308" spans="1:17" x14ac:dyDescent="0.2">
      <c r="A308" s="248" t="s">
        <v>93</v>
      </c>
      <c r="B308" s="262">
        <f t="shared" si="144"/>
        <v>48</v>
      </c>
      <c r="C308" s="250">
        <f>B308/B310</f>
        <v>4.1877508288256848E-3</v>
      </c>
      <c r="D308" s="262">
        <f t="shared" si="145"/>
        <v>52</v>
      </c>
      <c r="E308" s="250">
        <f>D308/D310</f>
        <v>3.8455849726371839E-3</v>
      </c>
      <c r="F308" s="262">
        <f t="shared" si="146"/>
        <v>46</v>
      </c>
      <c r="G308" s="250">
        <f>F308/F310</f>
        <v>6.5082059988681379E-3</v>
      </c>
      <c r="H308" s="262">
        <f t="shared" si="146"/>
        <v>66</v>
      </c>
      <c r="I308" s="250">
        <f>H308/H310</f>
        <v>1.077023498694517E-2</v>
      </c>
      <c r="J308" s="262">
        <f t="shared" si="147"/>
        <v>46</v>
      </c>
      <c r="K308" s="250">
        <f>J308/J310</f>
        <v>6.8821065230400954E-3</v>
      </c>
      <c r="L308" s="262">
        <f t="shared" si="147"/>
        <v>28</v>
      </c>
      <c r="M308" s="250">
        <f>L308/L310</f>
        <v>3.2243205895900505E-3</v>
      </c>
      <c r="N308" s="262">
        <f t="shared" si="148"/>
        <v>34</v>
      </c>
      <c r="O308" s="250">
        <f>N308/N310</f>
        <v>2.9000341180484474E-3</v>
      </c>
      <c r="P308" s="262">
        <f t="shared" si="149"/>
        <v>32</v>
      </c>
      <c r="Q308" s="250">
        <f>P308/P310</f>
        <v>2.569043031470777E-3</v>
      </c>
    </row>
    <row r="309" spans="1:17" x14ac:dyDescent="0.2">
      <c r="A309" s="258" t="s">
        <v>94</v>
      </c>
      <c r="B309" s="263">
        <f t="shared" si="144"/>
        <v>924</v>
      </c>
      <c r="C309" s="260">
        <f>B309/B310</f>
        <v>8.0614203454894437E-2</v>
      </c>
      <c r="D309" s="263">
        <f t="shared" si="145"/>
        <v>1802</v>
      </c>
      <c r="E309" s="260">
        <f>D309/D310</f>
        <v>0.13326431001331163</v>
      </c>
      <c r="F309" s="263">
        <f t="shared" si="146"/>
        <v>1122</v>
      </c>
      <c r="G309" s="260">
        <f>F309/F310</f>
        <v>0.15874363327674024</v>
      </c>
      <c r="H309" s="263">
        <f t="shared" si="146"/>
        <v>1052</v>
      </c>
      <c r="I309" s="260">
        <f>H309/H310</f>
        <v>0.1716710182767624</v>
      </c>
      <c r="J309" s="263">
        <f t="shared" si="147"/>
        <v>838</v>
      </c>
      <c r="K309" s="260">
        <f>J309/J310</f>
        <v>0.12537402752842608</v>
      </c>
      <c r="L309" s="263">
        <f t="shared" si="147"/>
        <v>524</v>
      </c>
      <c r="M309" s="260">
        <f>L309/L310</f>
        <v>6.0340856748042376E-2</v>
      </c>
      <c r="N309" s="263">
        <f t="shared" si="148"/>
        <v>792</v>
      </c>
      <c r="O309" s="260">
        <f>N309/N310</f>
        <v>6.7553735926305009E-2</v>
      </c>
      <c r="P309" s="263">
        <f t="shared" si="149"/>
        <v>916</v>
      </c>
      <c r="Q309" s="260">
        <f>P309/P310</f>
        <v>7.3538856775850994E-2</v>
      </c>
    </row>
    <row r="310" spans="1:17" ht="13.5" thickBot="1" x14ac:dyDescent="0.25">
      <c r="A310" s="253" t="s">
        <v>84</v>
      </c>
      <c r="B310" s="264">
        <f t="shared" ref="B310:G310" si="150">SUM(B302:B308)</f>
        <v>11462</v>
      </c>
      <c r="C310" s="254">
        <f t="shared" si="150"/>
        <v>1</v>
      </c>
      <c r="D310" s="264">
        <f t="shared" si="150"/>
        <v>13522</v>
      </c>
      <c r="E310" s="254">
        <f t="shared" si="150"/>
        <v>1</v>
      </c>
      <c r="F310" s="264">
        <f t="shared" si="150"/>
        <v>7068</v>
      </c>
      <c r="G310" s="254">
        <f t="shared" si="150"/>
        <v>1</v>
      </c>
      <c r="H310" s="264">
        <f t="shared" ref="H310:M310" si="151">SUM(H302:H308)</f>
        <v>6128</v>
      </c>
      <c r="I310" s="254">
        <f t="shared" si="151"/>
        <v>0.99999999999999989</v>
      </c>
      <c r="J310" s="264">
        <f t="shared" si="151"/>
        <v>6684</v>
      </c>
      <c r="K310" s="254">
        <f t="shared" si="151"/>
        <v>1</v>
      </c>
      <c r="L310" s="264">
        <f t="shared" si="151"/>
        <v>8684</v>
      </c>
      <c r="M310" s="254">
        <f t="shared" si="151"/>
        <v>1</v>
      </c>
      <c r="N310" s="264">
        <f>SUM(N302:N308)</f>
        <v>11724</v>
      </c>
      <c r="O310" s="254">
        <f>SUM(O302:O308)</f>
        <v>1</v>
      </c>
      <c r="P310" s="264">
        <f>SUM(P302:P308)</f>
        <v>12456</v>
      </c>
      <c r="Q310" s="254">
        <f>SUM(Q302:Q308)</f>
        <v>1</v>
      </c>
    </row>
    <row r="312" spans="1:17" ht="13.5" thickBot="1" x14ac:dyDescent="0.25"/>
    <row r="313" spans="1:17" x14ac:dyDescent="0.2">
      <c r="A313" s="247" t="s">
        <v>66</v>
      </c>
      <c r="B313" s="1198">
        <v>2004</v>
      </c>
      <c r="C313" s="1199"/>
      <c r="D313" s="1198">
        <v>2005</v>
      </c>
      <c r="E313" s="1199"/>
      <c r="F313" s="1198">
        <v>2006</v>
      </c>
      <c r="G313" s="1199"/>
      <c r="H313" s="1198">
        <v>2007</v>
      </c>
      <c r="I313" s="1199"/>
      <c r="J313" s="1198">
        <v>2008</v>
      </c>
      <c r="K313" s="1199"/>
      <c r="L313" s="1198">
        <v>2009</v>
      </c>
      <c r="M313" s="1199"/>
      <c r="N313" s="1198">
        <v>2010</v>
      </c>
      <c r="O313" s="1199"/>
      <c r="P313" s="1198">
        <v>2011</v>
      </c>
      <c r="Q313" s="1199"/>
    </row>
    <row r="314" spans="1:17" x14ac:dyDescent="0.2">
      <c r="A314" s="248" t="s">
        <v>36</v>
      </c>
      <c r="B314" s="249" t="s">
        <v>29</v>
      </c>
      <c r="C314" s="6" t="s">
        <v>37</v>
      </c>
      <c r="D314" s="249" t="s">
        <v>29</v>
      </c>
      <c r="E314" s="6" t="s">
        <v>37</v>
      </c>
      <c r="F314" s="249" t="s">
        <v>29</v>
      </c>
      <c r="G314" s="6" t="s">
        <v>37</v>
      </c>
      <c r="H314" s="249" t="s">
        <v>29</v>
      </c>
      <c r="I314" s="6" t="s">
        <v>37</v>
      </c>
      <c r="J314" s="249" t="s">
        <v>29</v>
      </c>
      <c r="K314" s="6" t="s">
        <v>37</v>
      </c>
      <c r="L314" s="249" t="s">
        <v>29</v>
      </c>
      <c r="M314" s="6" t="s">
        <v>37</v>
      </c>
      <c r="N314" s="249" t="s">
        <v>29</v>
      </c>
      <c r="O314" s="6" t="s">
        <v>37</v>
      </c>
      <c r="P314" s="249" t="s">
        <v>29</v>
      </c>
      <c r="Q314" s="6" t="s">
        <v>37</v>
      </c>
    </row>
    <row r="315" spans="1:17" x14ac:dyDescent="0.2">
      <c r="A315" s="248" t="s">
        <v>38</v>
      </c>
      <c r="B315" s="262">
        <f>'Closed Transactions'!B57</f>
        <v>369</v>
      </c>
      <c r="C315" s="250">
        <f>B315/B323</f>
        <v>0.41836734693877553</v>
      </c>
      <c r="D315" s="262">
        <f>'Closed Transactions'!B69</f>
        <v>85</v>
      </c>
      <c r="E315" s="250">
        <f>D315/D323</f>
        <v>9.4654788418708238E-2</v>
      </c>
      <c r="F315" s="262">
        <f>'Closed Transactions'!B81</f>
        <v>51</v>
      </c>
      <c r="G315" s="250">
        <f>F315/F323</f>
        <v>0.13246753246753246</v>
      </c>
      <c r="H315" s="262">
        <f>'Closed Transactions'!B93</f>
        <v>78</v>
      </c>
      <c r="I315" s="250">
        <f>H315/H323</f>
        <v>0.21666666666666667</v>
      </c>
      <c r="J315" s="262">
        <f>'Closed Transactions'!B105</f>
        <v>218</v>
      </c>
      <c r="K315" s="250">
        <f>J315/J323</f>
        <v>0.42084942084942084</v>
      </c>
      <c r="L315" s="262">
        <f>'Closed Transactions'!B117</f>
        <v>535</v>
      </c>
      <c r="M315" s="250">
        <f>L315/L323</f>
        <v>0.63690476190476186</v>
      </c>
      <c r="N315" s="262">
        <f>'Closed Transactions'!B129</f>
        <v>444</v>
      </c>
      <c r="O315" s="250">
        <f>N315/N323</f>
        <v>0.60162601626016265</v>
      </c>
      <c r="P315" s="262">
        <f>'Closed Transactions'!B141</f>
        <v>456</v>
      </c>
      <c r="Q315" s="250">
        <f>P315/P323</f>
        <v>0.59921156373193163</v>
      </c>
    </row>
    <row r="316" spans="1:17" x14ac:dyDescent="0.2">
      <c r="A316" s="248" t="s">
        <v>39</v>
      </c>
      <c r="B316" s="262">
        <f>'Closed Transactions'!C57</f>
        <v>333</v>
      </c>
      <c r="C316" s="250">
        <f>B316/B323</f>
        <v>0.37755102040816324</v>
      </c>
      <c r="D316" s="262">
        <f>'Closed Transactions'!C69</f>
        <v>469</v>
      </c>
      <c r="E316" s="250">
        <f>D316/D323</f>
        <v>0.52227171492204905</v>
      </c>
      <c r="F316" s="262">
        <f>'Closed Transactions'!C81</f>
        <v>200</v>
      </c>
      <c r="G316" s="250">
        <f>F316/F323</f>
        <v>0.51948051948051943</v>
      </c>
      <c r="H316" s="262">
        <f>'Closed Transactions'!C93</f>
        <v>155</v>
      </c>
      <c r="I316" s="250">
        <f>H316/H323</f>
        <v>0.43055555555555558</v>
      </c>
      <c r="J316" s="262">
        <f>'Closed Transactions'!C105</f>
        <v>180</v>
      </c>
      <c r="K316" s="250">
        <f>J316/J323</f>
        <v>0.34749034749034752</v>
      </c>
      <c r="L316" s="262">
        <f>'Closed Transactions'!C117</f>
        <v>193</v>
      </c>
      <c r="M316" s="250">
        <f>L316/L323</f>
        <v>0.22976190476190475</v>
      </c>
      <c r="N316" s="262">
        <f>'Closed Transactions'!C129</f>
        <v>151</v>
      </c>
      <c r="O316" s="250">
        <f>N316/N323</f>
        <v>0.20460704607046071</v>
      </c>
      <c r="P316" s="262">
        <f>'Closed Transactions'!C141</f>
        <v>175</v>
      </c>
      <c r="Q316" s="250">
        <f>P316/P323</f>
        <v>0.22996057818659657</v>
      </c>
    </row>
    <row r="317" spans="1:17" x14ac:dyDescent="0.2">
      <c r="A317" s="248" t="s">
        <v>40</v>
      </c>
      <c r="B317" s="262">
        <f>'Closed Transactions'!D57</f>
        <v>84</v>
      </c>
      <c r="C317" s="250">
        <f>B317/B323</f>
        <v>9.5238095238095233E-2</v>
      </c>
      <c r="D317" s="262">
        <f>'Closed Transactions'!D69</f>
        <v>167</v>
      </c>
      <c r="E317" s="250">
        <f>D317/D323</f>
        <v>0.18596881959910913</v>
      </c>
      <c r="F317" s="262">
        <f>'Closed Transactions'!D81</f>
        <v>59</v>
      </c>
      <c r="G317" s="250">
        <f>F317/F323</f>
        <v>0.15324675324675324</v>
      </c>
      <c r="H317" s="262">
        <f>'Closed Transactions'!D93</f>
        <v>57</v>
      </c>
      <c r="I317" s="250">
        <f>H317/H323</f>
        <v>0.15833333333333333</v>
      </c>
      <c r="J317" s="262">
        <f>'Closed Transactions'!D105</f>
        <v>55</v>
      </c>
      <c r="K317" s="250">
        <f>J317/J323</f>
        <v>0.10617760617760617</v>
      </c>
      <c r="L317" s="262">
        <f>'Closed Transactions'!D117</f>
        <v>54</v>
      </c>
      <c r="M317" s="250">
        <f>L317/L323</f>
        <v>6.4285714285714279E-2</v>
      </c>
      <c r="N317" s="262">
        <f>'Closed Transactions'!D129</f>
        <v>52</v>
      </c>
      <c r="O317" s="250">
        <f>N317/N323</f>
        <v>7.0460704607046065E-2</v>
      </c>
      <c r="P317" s="262">
        <f>'Closed Transactions'!D141</f>
        <v>51</v>
      </c>
      <c r="Q317" s="250">
        <f>P317/P323</f>
        <v>6.7017082785808146E-2</v>
      </c>
    </row>
    <row r="318" spans="1:17" x14ac:dyDescent="0.2">
      <c r="A318" s="248" t="s">
        <v>41</v>
      </c>
      <c r="B318" s="262">
        <f>'Closed Transactions'!E57</f>
        <v>41</v>
      </c>
      <c r="C318" s="250">
        <f>B318/B323</f>
        <v>4.6485260770975055E-2</v>
      </c>
      <c r="D318" s="262">
        <f>'Closed Transactions'!E69</f>
        <v>71</v>
      </c>
      <c r="E318" s="250">
        <f>D318/D323</f>
        <v>7.9064587973273939E-2</v>
      </c>
      <c r="F318" s="262">
        <f>'Closed Transactions'!E81</f>
        <v>27</v>
      </c>
      <c r="G318" s="250">
        <f>F318/F323</f>
        <v>7.0129870129870125E-2</v>
      </c>
      <c r="H318" s="262">
        <f>'Closed Transactions'!E93</f>
        <v>18</v>
      </c>
      <c r="I318" s="250">
        <f>H318/H323</f>
        <v>0.05</v>
      </c>
      <c r="J318" s="262">
        <f>'Closed Transactions'!E105</f>
        <v>20</v>
      </c>
      <c r="K318" s="250">
        <f>J318/J323</f>
        <v>3.8610038610038609E-2</v>
      </c>
      <c r="L318" s="262">
        <f>'Closed Transactions'!E117</f>
        <v>19</v>
      </c>
      <c r="M318" s="250">
        <f>L318/L323</f>
        <v>2.2619047619047618E-2</v>
      </c>
      <c r="N318" s="262">
        <f>'Closed Transactions'!E129</f>
        <v>30</v>
      </c>
      <c r="O318" s="250">
        <f>N318/N323</f>
        <v>4.065040650406504E-2</v>
      </c>
      <c r="P318" s="262">
        <f>'Closed Transactions'!E141</f>
        <v>25</v>
      </c>
      <c r="Q318" s="250">
        <f>P318/P323</f>
        <v>3.2851511169513799E-2</v>
      </c>
    </row>
    <row r="319" spans="1:17" x14ac:dyDescent="0.2">
      <c r="A319" s="248" t="s">
        <v>91</v>
      </c>
      <c r="B319" s="262">
        <f>'Closed Transactions'!F57</f>
        <v>34</v>
      </c>
      <c r="C319" s="250">
        <f>B319/B323</f>
        <v>3.8548752834467119E-2</v>
      </c>
      <c r="D319" s="262">
        <f>'Closed Transactions'!F69</f>
        <v>65</v>
      </c>
      <c r="E319" s="250">
        <f>D319/D323</f>
        <v>7.2383073496659248E-2</v>
      </c>
      <c r="F319" s="262">
        <f>'Closed Transactions'!F81</f>
        <v>30</v>
      </c>
      <c r="G319" s="250">
        <f>F319/F323</f>
        <v>7.792207792207792E-2</v>
      </c>
      <c r="H319" s="262">
        <f>'Closed Transactions'!F93</f>
        <v>29</v>
      </c>
      <c r="I319" s="250">
        <f>H319/H323</f>
        <v>8.0555555555555561E-2</v>
      </c>
      <c r="J319" s="262">
        <f>'Closed Transactions'!F105</f>
        <v>30</v>
      </c>
      <c r="K319" s="250">
        <f>J319/J323</f>
        <v>5.7915057915057917E-2</v>
      </c>
      <c r="L319" s="262">
        <f>'Closed Transactions'!F117</f>
        <v>26</v>
      </c>
      <c r="M319" s="250">
        <f>L319/L323</f>
        <v>3.0952380952380953E-2</v>
      </c>
      <c r="N319" s="262">
        <f>'Closed Transactions'!F129</f>
        <v>39</v>
      </c>
      <c r="O319" s="250">
        <f>N319/N323</f>
        <v>5.2845528455284556E-2</v>
      </c>
      <c r="P319" s="262">
        <f>'Closed Transactions'!F141</f>
        <v>33</v>
      </c>
      <c r="Q319" s="250">
        <f>P319/P323</f>
        <v>4.3363994743758211E-2</v>
      </c>
    </row>
    <row r="320" spans="1:17" x14ac:dyDescent="0.2">
      <c r="A320" s="248" t="s">
        <v>92</v>
      </c>
      <c r="B320" s="262">
        <f>'Closed Transactions'!G57</f>
        <v>17</v>
      </c>
      <c r="C320" s="250">
        <f>B320/B323</f>
        <v>1.927437641723356E-2</v>
      </c>
      <c r="D320" s="262">
        <f>'Closed Transactions'!G69</f>
        <v>35</v>
      </c>
      <c r="E320" s="250">
        <f>D320/D323</f>
        <v>3.8975501113585748E-2</v>
      </c>
      <c r="F320" s="262">
        <f>'Closed Transactions'!G81</f>
        <v>16</v>
      </c>
      <c r="G320" s="250">
        <f>F320/F323</f>
        <v>4.1558441558441558E-2</v>
      </c>
      <c r="H320" s="262">
        <f>'Closed Transactions'!G93</f>
        <v>19</v>
      </c>
      <c r="I320" s="250">
        <f>H320/H323</f>
        <v>5.2777777777777778E-2</v>
      </c>
      <c r="J320" s="262">
        <f>'Closed Transactions'!G105</f>
        <v>12</v>
      </c>
      <c r="K320" s="250">
        <f>J320/J323</f>
        <v>2.3166023166023165E-2</v>
      </c>
      <c r="L320" s="262">
        <f>'Closed Transactions'!G117</f>
        <v>11</v>
      </c>
      <c r="M320" s="250">
        <f>L320/L323</f>
        <v>1.3095238095238096E-2</v>
      </c>
      <c r="N320" s="262">
        <f>'Closed Transactions'!G129</f>
        <v>14</v>
      </c>
      <c r="O320" s="250">
        <f>N320/N323</f>
        <v>1.8970189701897018E-2</v>
      </c>
      <c r="P320" s="262">
        <f>'Closed Transactions'!G141</f>
        <v>17</v>
      </c>
      <c r="Q320" s="250">
        <f>P320/P323</f>
        <v>2.2339027595269383E-2</v>
      </c>
    </row>
    <row r="321" spans="1:17" x14ac:dyDescent="0.2">
      <c r="A321" s="248" t="s">
        <v>93</v>
      </c>
      <c r="B321" s="262">
        <f>'Closed Transactions'!H57</f>
        <v>4</v>
      </c>
      <c r="C321" s="250">
        <f>B321/B323</f>
        <v>4.5351473922902496E-3</v>
      </c>
      <c r="D321" s="262">
        <f>'Closed Transactions'!H69</f>
        <v>6</v>
      </c>
      <c r="E321" s="250">
        <f>D321/D323</f>
        <v>6.6815144766146995E-3</v>
      </c>
      <c r="F321" s="262">
        <f>'Closed Transactions'!H81</f>
        <v>2</v>
      </c>
      <c r="G321" s="250">
        <f>F321/F323</f>
        <v>5.1948051948051948E-3</v>
      </c>
      <c r="H321" s="262">
        <f>'Closed Transactions'!H93</f>
        <v>4</v>
      </c>
      <c r="I321" s="250">
        <f>H321/H323</f>
        <v>1.1111111111111112E-2</v>
      </c>
      <c r="J321" s="262">
        <f>'Closed Transactions'!H105</f>
        <v>3</v>
      </c>
      <c r="K321" s="250">
        <f>J321/J323</f>
        <v>5.7915057915057912E-3</v>
      </c>
      <c r="L321" s="262">
        <f>'Closed Transactions'!H117</f>
        <v>2</v>
      </c>
      <c r="M321" s="250">
        <f>L321/L323</f>
        <v>2.3809523809523812E-3</v>
      </c>
      <c r="N321" s="262">
        <f>'Closed Transactions'!H129</f>
        <v>8</v>
      </c>
      <c r="O321" s="250">
        <f>N321/N323</f>
        <v>1.0840108401084011E-2</v>
      </c>
      <c r="P321" s="262">
        <f>'Closed Transactions'!H141</f>
        <v>4</v>
      </c>
      <c r="Q321" s="250">
        <f>P321/P323</f>
        <v>5.2562417871222077E-3</v>
      </c>
    </row>
    <row r="322" spans="1:17" x14ac:dyDescent="0.2">
      <c r="A322" s="251" t="s">
        <v>94</v>
      </c>
      <c r="B322" s="715">
        <f>'Closed Transactions'!I57</f>
        <v>55</v>
      </c>
      <c r="C322" s="252">
        <f>B322/B323</f>
        <v>6.2358276643990927E-2</v>
      </c>
      <c r="D322" s="715">
        <f>'Closed Transactions'!I69</f>
        <v>106</v>
      </c>
      <c r="E322" s="252">
        <f>D322/D323</f>
        <v>0.11804008908685969</v>
      </c>
      <c r="F322" s="715">
        <f>'Closed Transactions'!I81</f>
        <v>48</v>
      </c>
      <c r="G322" s="252">
        <f>F322/F323</f>
        <v>0.12467532467532468</v>
      </c>
      <c r="H322" s="715">
        <f>'Closed Transactions'!I93</f>
        <v>52</v>
      </c>
      <c r="I322" s="252">
        <f>H322/H323</f>
        <v>0.14444444444444443</v>
      </c>
      <c r="J322" s="715">
        <f>'Closed Transactions'!I105</f>
        <v>45</v>
      </c>
      <c r="K322" s="252">
        <f>J322/J323</f>
        <v>8.6872586872586879E-2</v>
      </c>
      <c r="L322" s="715">
        <f>'Closed Transactions'!I117</f>
        <v>39</v>
      </c>
      <c r="M322" s="252">
        <f>L322/L323</f>
        <v>4.642857142857143E-2</v>
      </c>
      <c r="N322" s="715">
        <f>'Closed Transactions'!I129</f>
        <v>61</v>
      </c>
      <c r="O322" s="252">
        <f>N322/N323</f>
        <v>8.2655826558265588E-2</v>
      </c>
      <c r="P322" s="715">
        <f>'Closed Transactions'!I141</f>
        <v>54</v>
      </c>
      <c r="Q322" s="252">
        <f>P322/P323</f>
        <v>7.0959264126149807E-2</v>
      </c>
    </row>
    <row r="323" spans="1:17" ht="13.5" thickBot="1" x14ac:dyDescent="0.25">
      <c r="A323" s="253" t="s">
        <v>42</v>
      </c>
      <c r="B323" s="264">
        <f t="shared" ref="B323:G323" si="152">SUM(B315:B321)</f>
        <v>882</v>
      </c>
      <c r="C323" s="254">
        <f t="shared" si="152"/>
        <v>0.99999999999999989</v>
      </c>
      <c r="D323" s="264">
        <f t="shared" si="152"/>
        <v>898</v>
      </c>
      <c r="E323" s="254">
        <f t="shared" si="152"/>
        <v>1.0000000000000002</v>
      </c>
      <c r="F323" s="264">
        <f t="shared" si="152"/>
        <v>385</v>
      </c>
      <c r="G323" s="254">
        <f t="shared" si="152"/>
        <v>0.99999999999999989</v>
      </c>
      <c r="H323" s="264">
        <f t="shared" ref="H323:M323" si="153">SUM(H315:H321)</f>
        <v>360</v>
      </c>
      <c r="I323" s="254">
        <f t="shared" si="153"/>
        <v>1.0000000000000002</v>
      </c>
      <c r="J323" s="264">
        <f t="shared" si="153"/>
        <v>518</v>
      </c>
      <c r="K323" s="254">
        <f t="shared" si="153"/>
        <v>1</v>
      </c>
      <c r="L323" s="264">
        <f t="shared" si="153"/>
        <v>840</v>
      </c>
      <c r="M323" s="254">
        <f t="shared" si="153"/>
        <v>0.99999999999999989</v>
      </c>
      <c r="N323" s="264">
        <f>SUM(N315:N321)</f>
        <v>738</v>
      </c>
      <c r="O323" s="254">
        <f>SUM(O315:O321)</f>
        <v>0.99999999999999989</v>
      </c>
      <c r="P323" s="264">
        <f>SUM(P315:P321)</f>
        <v>761</v>
      </c>
      <c r="Q323" s="254">
        <f>SUM(Q315:Q321)</f>
        <v>1</v>
      </c>
    </row>
    <row r="325" spans="1:17" ht="13.5" thickBot="1" x14ac:dyDescent="0.25"/>
    <row r="326" spans="1:17" x14ac:dyDescent="0.2">
      <c r="A326" s="247" t="s">
        <v>67</v>
      </c>
      <c r="B326" s="1198">
        <v>2004</v>
      </c>
      <c r="C326" s="1199"/>
      <c r="D326" s="1198">
        <v>2005</v>
      </c>
      <c r="E326" s="1199"/>
      <c r="F326" s="1198">
        <v>2006</v>
      </c>
      <c r="G326" s="1199"/>
      <c r="H326" s="1198">
        <v>2007</v>
      </c>
      <c r="I326" s="1199"/>
      <c r="J326" s="1198">
        <v>2008</v>
      </c>
      <c r="K326" s="1199"/>
      <c r="L326" s="1198">
        <v>2009</v>
      </c>
      <c r="M326" s="1199"/>
      <c r="N326" s="1198">
        <v>2010</v>
      </c>
      <c r="O326" s="1199"/>
      <c r="P326" s="1198">
        <v>2011</v>
      </c>
      <c r="Q326" s="1199"/>
    </row>
    <row r="327" spans="1:17" x14ac:dyDescent="0.2">
      <c r="A327" s="248" t="s">
        <v>36</v>
      </c>
      <c r="B327" s="249" t="s">
        <v>45</v>
      </c>
      <c r="C327" s="6" t="s">
        <v>46</v>
      </c>
      <c r="D327" s="249" t="s">
        <v>45</v>
      </c>
      <c r="E327" s="6" t="s">
        <v>46</v>
      </c>
      <c r="F327" s="249" t="s">
        <v>45</v>
      </c>
      <c r="G327" s="6" t="s">
        <v>46</v>
      </c>
      <c r="H327" s="249" t="s">
        <v>45</v>
      </c>
      <c r="I327" s="6" t="s">
        <v>46</v>
      </c>
      <c r="J327" s="249" t="s">
        <v>45</v>
      </c>
      <c r="K327" s="6" t="s">
        <v>46</v>
      </c>
      <c r="L327" s="249" t="s">
        <v>45</v>
      </c>
      <c r="M327" s="6" t="s">
        <v>46</v>
      </c>
      <c r="N327" s="249" t="s">
        <v>45</v>
      </c>
      <c r="O327" s="6" t="s">
        <v>46</v>
      </c>
      <c r="P327" s="249" t="s">
        <v>45</v>
      </c>
      <c r="Q327" s="6" t="s">
        <v>46</v>
      </c>
    </row>
    <row r="328" spans="1:17" x14ac:dyDescent="0.2">
      <c r="A328" s="248" t="s">
        <v>38</v>
      </c>
      <c r="B328" s="262">
        <f t="shared" ref="B328:B335" si="154">B315*2</f>
        <v>738</v>
      </c>
      <c r="C328" s="250">
        <f>B328/B336</f>
        <v>0.41836734693877553</v>
      </c>
      <c r="D328" s="262">
        <f t="shared" ref="D328:D335" si="155">D315*2</f>
        <v>170</v>
      </c>
      <c r="E328" s="250">
        <f>D328/D336</f>
        <v>9.4654788418708238E-2</v>
      </c>
      <c r="F328" s="262">
        <f t="shared" ref="F328:H335" si="156">F315*2</f>
        <v>102</v>
      </c>
      <c r="G328" s="250">
        <f>F328/F336</f>
        <v>0.13246753246753246</v>
      </c>
      <c r="H328" s="262">
        <f t="shared" si="156"/>
        <v>156</v>
      </c>
      <c r="I328" s="250">
        <f>H328/H336</f>
        <v>0.21666666666666667</v>
      </c>
      <c r="J328" s="262">
        <f t="shared" ref="J328:L335" si="157">J315*2</f>
        <v>436</v>
      </c>
      <c r="K328" s="250">
        <f>J328/J336</f>
        <v>0.42084942084942084</v>
      </c>
      <c r="L328" s="262">
        <f t="shared" si="157"/>
        <v>1070</v>
      </c>
      <c r="M328" s="250">
        <f>L328/L336</f>
        <v>0.63690476190476186</v>
      </c>
      <c r="N328" s="262">
        <f t="shared" ref="N328:N335" si="158">N315*2</f>
        <v>888</v>
      </c>
      <c r="O328" s="250">
        <f>N328/N336</f>
        <v>0.60162601626016265</v>
      </c>
      <c r="P328" s="262">
        <f t="shared" ref="P328:P335" si="159">P315*2</f>
        <v>912</v>
      </c>
      <c r="Q328" s="250">
        <f>P328/P336</f>
        <v>0.59921156373193163</v>
      </c>
    </row>
    <row r="329" spans="1:17" x14ac:dyDescent="0.2">
      <c r="A329" s="248" t="s">
        <v>39</v>
      </c>
      <c r="B329" s="262">
        <f t="shared" si="154"/>
        <v>666</v>
      </c>
      <c r="C329" s="250">
        <f>B329/B336</f>
        <v>0.37755102040816324</v>
      </c>
      <c r="D329" s="262">
        <f t="shared" si="155"/>
        <v>938</v>
      </c>
      <c r="E329" s="250">
        <f>D329/D336</f>
        <v>0.52227171492204905</v>
      </c>
      <c r="F329" s="262">
        <f t="shared" si="156"/>
        <v>400</v>
      </c>
      <c r="G329" s="250">
        <f>F329/F336</f>
        <v>0.51948051948051943</v>
      </c>
      <c r="H329" s="262">
        <f t="shared" si="156"/>
        <v>310</v>
      </c>
      <c r="I329" s="250">
        <f>H329/H336</f>
        <v>0.43055555555555558</v>
      </c>
      <c r="J329" s="262">
        <f t="shared" si="157"/>
        <v>360</v>
      </c>
      <c r="K329" s="250">
        <f>J329/J336</f>
        <v>0.34749034749034752</v>
      </c>
      <c r="L329" s="262">
        <f t="shared" si="157"/>
        <v>386</v>
      </c>
      <c r="M329" s="250">
        <f>L329/L336</f>
        <v>0.22976190476190475</v>
      </c>
      <c r="N329" s="262">
        <f t="shared" si="158"/>
        <v>302</v>
      </c>
      <c r="O329" s="250">
        <f>N329/N336</f>
        <v>0.20460704607046071</v>
      </c>
      <c r="P329" s="262">
        <f t="shared" si="159"/>
        <v>350</v>
      </c>
      <c r="Q329" s="250">
        <f>P329/P336</f>
        <v>0.22996057818659657</v>
      </c>
    </row>
    <row r="330" spans="1:17" x14ac:dyDescent="0.2">
      <c r="A330" s="248" t="s">
        <v>40</v>
      </c>
      <c r="B330" s="262">
        <f t="shared" si="154"/>
        <v>168</v>
      </c>
      <c r="C330" s="250">
        <f>B330/B336</f>
        <v>9.5238095238095233E-2</v>
      </c>
      <c r="D330" s="262">
        <f t="shared" si="155"/>
        <v>334</v>
      </c>
      <c r="E330" s="250">
        <f>D330/D336</f>
        <v>0.18596881959910913</v>
      </c>
      <c r="F330" s="262">
        <f t="shared" si="156"/>
        <v>118</v>
      </c>
      <c r="G330" s="250">
        <f>F330/F336</f>
        <v>0.15324675324675324</v>
      </c>
      <c r="H330" s="262">
        <f t="shared" si="156"/>
        <v>114</v>
      </c>
      <c r="I330" s="250">
        <f>H330/H336</f>
        <v>0.15833333333333333</v>
      </c>
      <c r="J330" s="262">
        <f t="shared" si="157"/>
        <v>110</v>
      </c>
      <c r="K330" s="250">
        <f>J330/J336</f>
        <v>0.10617760617760617</v>
      </c>
      <c r="L330" s="262">
        <f t="shared" si="157"/>
        <v>108</v>
      </c>
      <c r="M330" s="250">
        <f>L330/L336</f>
        <v>6.4285714285714279E-2</v>
      </c>
      <c r="N330" s="262">
        <f t="shared" si="158"/>
        <v>104</v>
      </c>
      <c r="O330" s="250">
        <f>N330/N336</f>
        <v>7.0460704607046065E-2</v>
      </c>
      <c r="P330" s="262">
        <f t="shared" si="159"/>
        <v>102</v>
      </c>
      <c r="Q330" s="250">
        <f>P330/P336</f>
        <v>6.7017082785808146E-2</v>
      </c>
    </row>
    <row r="331" spans="1:17" x14ac:dyDescent="0.2">
      <c r="A331" s="248" t="s">
        <v>41</v>
      </c>
      <c r="B331" s="262">
        <f t="shared" si="154"/>
        <v>82</v>
      </c>
      <c r="C331" s="250">
        <f>B331/B336</f>
        <v>4.6485260770975055E-2</v>
      </c>
      <c r="D331" s="262">
        <f t="shared" si="155"/>
        <v>142</v>
      </c>
      <c r="E331" s="250">
        <f>D331/D336</f>
        <v>7.9064587973273939E-2</v>
      </c>
      <c r="F331" s="262">
        <f t="shared" si="156"/>
        <v>54</v>
      </c>
      <c r="G331" s="250">
        <f>F331/F336</f>
        <v>7.0129870129870125E-2</v>
      </c>
      <c r="H331" s="262">
        <f t="shared" si="156"/>
        <v>36</v>
      </c>
      <c r="I331" s="250">
        <f>H331/H336</f>
        <v>0.05</v>
      </c>
      <c r="J331" s="262">
        <f t="shared" si="157"/>
        <v>40</v>
      </c>
      <c r="K331" s="250">
        <f>J331/J336</f>
        <v>3.8610038610038609E-2</v>
      </c>
      <c r="L331" s="262">
        <f t="shared" si="157"/>
        <v>38</v>
      </c>
      <c r="M331" s="250">
        <f>L331/L336</f>
        <v>2.2619047619047618E-2</v>
      </c>
      <c r="N331" s="262">
        <f t="shared" si="158"/>
        <v>60</v>
      </c>
      <c r="O331" s="250">
        <f>N331/N336</f>
        <v>4.065040650406504E-2</v>
      </c>
      <c r="P331" s="262">
        <f t="shared" si="159"/>
        <v>50</v>
      </c>
      <c r="Q331" s="250">
        <f>P331/P336</f>
        <v>3.2851511169513799E-2</v>
      </c>
    </row>
    <row r="332" spans="1:17" x14ac:dyDescent="0.2">
      <c r="A332" s="248" t="s">
        <v>91</v>
      </c>
      <c r="B332" s="262">
        <f t="shared" si="154"/>
        <v>68</v>
      </c>
      <c r="C332" s="250">
        <f>B332/B336</f>
        <v>3.8548752834467119E-2</v>
      </c>
      <c r="D332" s="262">
        <f t="shared" si="155"/>
        <v>130</v>
      </c>
      <c r="E332" s="250">
        <f>D332/D336</f>
        <v>7.2383073496659248E-2</v>
      </c>
      <c r="F332" s="262">
        <f t="shared" si="156"/>
        <v>60</v>
      </c>
      <c r="G332" s="250">
        <f>F332/F336</f>
        <v>7.792207792207792E-2</v>
      </c>
      <c r="H332" s="262">
        <f t="shared" si="156"/>
        <v>58</v>
      </c>
      <c r="I332" s="250">
        <f>H332/H336</f>
        <v>8.0555555555555561E-2</v>
      </c>
      <c r="J332" s="262">
        <f t="shared" si="157"/>
        <v>60</v>
      </c>
      <c r="K332" s="250">
        <f>J332/J336</f>
        <v>5.7915057915057917E-2</v>
      </c>
      <c r="L332" s="262">
        <f t="shared" si="157"/>
        <v>52</v>
      </c>
      <c r="M332" s="250">
        <f>L332/L336</f>
        <v>3.0952380952380953E-2</v>
      </c>
      <c r="N332" s="262">
        <f t="shared" si="158"/>
        <v>78</v>
      </c>
      <c r="O332" s="250">
        <f>N332/N336</f>
        <v>5.2845528455284556E-2</v>
      </c>
      <c r="P332" s="262">
        <f t="shared" si="159"/>
        <v>66</v>
      </c>
      <c r="Q332" s="250">
        <f>P332/P336</f>
        <v>4.3363994743758211E-2</v>
      </c>
    </row>
    <row r="333" spans="1:17" x14ac:dyDescent="0.2">
      <c r="A333" s="248" t="s">
        <v>92</v>
      </c>
      <c r="B333" s="262">
        <f t="shared" si="154"/>
        <v>34</v>
      </c>
      <c r="C333" s="250">
        <f>B333/B336</f>
        <v>1.927437641723356E-2</v>
      </c>
      <c r="D333" s="262">
        <f t="shared" si="155"/>
        <v>70</v>
      </c>
      <c r="E333" s="250">
        <f>D333/D336</f>
        <v>3.8975501113585748E-2</v>
      </c>
      <c r="F333" s="262">
        <f t="shared" si="156"/>
        <v>32</v>
      </c>
      <c r="G333" s="250">
        <f>F333/F336</f>
        <v>4.1558441558441558E-2</v>
      </c>
      <c r="H333" s="262">
        <f t="shared" si="156"/>
        <v>38</v>
      </c>
      <c r="I333" s="250">
        <f>H333/H336</f>
        <v>5.2777777777777778E-2</v>
      </c>
      <c r="J333" s="262">
        <f t="shared" si="157"/>
        <v>24</v>
      </c>
      <c r="K333" s="250">
        <f>J333/J336</f>
        <v>2.3166023166023165E-2</v>
      </c>
      <c r="L333" s="262">
        <f t="shared" si="157"/>
        <v>22</v>
      </c>
      <c r="M333" s="250">
        <f>L333/L336</f>
        <v>1.3095238095238096E-2</v>
      </c>
      <c r="N333" s="262">
        <f t="shared" si="158"/>
        <v>28</v>
      </c>
      <c r="O333" s="250">
        <f>N333/N336</f>
        <v>1.8970189701897018E-2</v>
      </c>
      <c r="P333" s="262">
        <f t="shared" si="159"/>
        <v>34</v>
      </c>
      <c r="Q333" s="250">
        <f>P333/P336</f>
        <v>2.2339027595269383E-2</v>
      </c>
    </row>
    <row r="334" spans="1:17" x14ac:dyDescent="0.2">
      <c r="A334" s="248" t="s">
        <v>93</v>
      </c>
      <c r="B334" s="262">
        <f t="shared" si="154"/>
        <v>8</v>
      </c>
      <c r="C334" s="250">
        <f>B334/B336</f>
        <v>4.5351473922902496E-3</v>
      </c>
      <c r="D334" s="262">
        <f t="shared" si="155"/>
        <v>12</v>
      </c>
      <c r="E334" s="250">
        <f>D334/D336</f>
        <v>6.6815144766146995E-3</v>
      </c>
      <c r="F334" s="262">
        <f t="shared" si="156"/>
        <v>4</v>
      </c>
      <c r="G334" s="250">
        <f>F334/F336</f>
        <v>5.1948051948051948E-3</v>
      </c>
      <c r="H334" s="262">
        <f t="shared" si="156"/>
        <v>8</v>
      </c>
      <c r="I334" s="250">
        <f>H334/H336</f>
        <v>1.1111111111111112E-2</v>
      </c>
      <c r="J334" s="262">
        <f t="shared" si="157"/>
        <v>6</v>
      </c>
      <c r="K334" s="250">
        <f>J334/J336</f>
        <v>5.7915057915057912E-3</v>
      </c>
      <c r="L334" s="262">
        <f t="shared" si="157"/>
        <v>4</v>
      </c>
      <c r="M334" s="250">
        <f>L334/L336</f>
        <v>2.3809523809523812E-3</v>
      </c>
      <c r="N334" s="262">
        <f t="shared" si="158"/>
        <v>16</v>
      </c>
      <c r="O334" s="250">
        <f>N334/N336</f>
        <v>1.0840108401084011E-2</v>
      </c>
      <c r="P334" s="262">
        <f t="shared" si="159"/>
        <v>8</v>
      </c>
      <c r="Q334" s="250">
        <f>P334/P336</f>
        <v>5.2562417871222077E-3</v>
      </c>
    </row>
    <row r="335" spans="1:17" x14ac:dyDescent="0.2">
      <c r="A335" s="251" t="s">
        <v>94</v>
      </c>
      <c r="B335" s="715">
        <f t="shared" si="154"/>
        <v>110</v>
      </c>
      <c r="C335" s="252">
        <f>B335/B336</f>
        <v>6.2358276643990927E-2</v>
      </c>
      <c r="D335" s="715">
        <f t="shared" si="155"/>
        <v>212</v>
      </c>
      <c r="E335" s="252">
        <f>D335/D336</f>
        <v>0.11804008908685969</v>
      </c>
      <c r="F335" s="715">
        <f t="shared" si="156"/>
        <v>96</v>
      </c>
      <c r="G335" s="252">
        <f>F335/F336</f>
        <v>0.12467532467532468</v>
      </c>
      <c r="H335" s="715">
        <f t="shared" si="156"/>
        <v>104</v>
      </c>
      <c r="I335" s="252">
        <f>H335/H336</f>
        <v>0.14444444444444443</v>
      </c>
      <c r="J335" s="715">
        <f t="shared" si="157"/>
        <v>90</v>
      </c>
      <c r="K335" s="252">
        <f>J335/J336</f>
        <v>8.6872586872586879E-2</v>
      </c>
      <c r="L335" s="715">
        <f t="shared" si="157"/>
        <v>78</v>
      </c>
      <c r="M335" s="252">
        <f>L335/L336</f>
        <v>4.642857142857143E-2</v>
      </c>
      <c r="N335" s="715">
        <f t="shared" si="158"/>
        <v>122</v>
      </c>
      <c r="O335" s="252">
        <f>N335/N336</f>
        <v>8.2655826558265588E-2</v>
      </c>
      <c r="P335" s="715">
        <f t="shared" si="159"/>
        <v>108</v>
      </c>
      <c r="Q335" s="252">
        <f>P335/P336</f>
        <v>7.0959264126149807E-2</v>
      </c>
    </row>
    <row r="336" spans="1:17" ht="13.5" thickBot="1" x14ac:dyDescent="0.25">
      <c r="A336" s="253" t="s">
        <v>84</v>
      </c>
      <c r="B336" s="264">
        <f t="shared" ref="B336:G336" si="160">SUM(B328:B334)</f>
        <v>1764</v>
      </c>
      <c r="C336" s="254">
        <f t="shared" si="160"/>
        <v>0.99999999999999989</v>
      </c>
      <c r="D336" s="264">
        <f t="shared" si="160"/>
        <v>1796</v>
      </c>
      <c r="E336" s="254">
        <f t="shared" si="160"/>
        <v>1.0000000000000002</v>
      </c>
      <c r="F336" s="264">
        <f t="shared" si="160"/>
        <v>770</v>
      </c>
      <c r="G336" s="254">
        <f t="shared" si="160"/>
        <v>0.99999999999999989</v>
      </c>
      <c r="H336" s="264">
        <f t="shared" ref="H336:M336" si="161">SUM(H328:H334)</f>
        <v>720</v>
      </c>
      <c r="I336" s="261">
        <f t="shared" si="161"/>
        <v>1.0000000000000002</v>
      </c>
      <c r="J336" s="264">
        <f t="shared" si="161"/>
        <v>1036</v>
      </c>
      <c r="K336" s="261">
        <f t="shared" si="161"/>
        <v>1</v>
      </c>
      <c r="L336" s="264">
        <f t="shared" si="161"/>
        <v>1680</v>
      </c>
      <c r="M336" s="261">
        <f t="shared" si="161"/>
        <v>0.99999999999999989</v>
      </c>
      <c r="N336" s="264">
        <f>SUM(N328:N334)</f>
        <v>1476</v>
      </c>
      <c r="O336" s="261">
        <f>SUM(O328:O334)</f>
        <v>0.99999999999999989</v>
      </c>
      <c r="P336" s="264">
        <f>SUM(P328:P334)</f>
        <v>1522</v>
      </c>
      <c r="Q336" s="261">
        <f>SUM(Q328:Q334)</f>
        <v>1</v>
      </c>
    </row>
    <row r="337" spans="1:17" x14ac:dyDescent="0.2">
      <c r="C337" s="183"/>
      <c r="E337" s="183"/>
      <c r="G337" s="183"/>
      <c r="I337" s="183"/>
      <c r="K337" s="183"/>
      <c r="M337" s="183"/>
      <c r="O337" s="183"/>
      <c r="Q337" s="183"/>
    </row>
    <row r="338" spans="1:17" ht="13.5" thickBot="1" x14ac:dyDescent="0.25">
      <c r="G338" s="183"/>
      <c r="I338" s="183"/>
      <c r="K338" s="183"/>
      <c r="M338" s="183"/>
      <c r="O338" s="183"/>
      <c r="Q338" s="183"/>
    </row>
    <row r="339" spans="1:17" x14ac:dyDescent="0.2">
      <c r="A339" s="256" t="s">
        <v>98</v>
      </c>
      <c r="B339" s="1196">
        <v>2004</v>
      </c>
      <c r="C339" s="1197"/>
      <c r="D339" s="1196">
        <v>2005</v>
      </c>
      <c r="E339" s="1197"/>
      <c r="F339" s="1196">
        <v>2006</v>
      </c>
      <c r="G339" s="1197"/>
      <c r="H339" s="1196">
        <v>2007</v>
      </c>
      <c r="I339" s="1197"/>
      <c r="J339" s="1196">
        <v>2008</v>
      </c>
      <c r="K339" s="1197"/>
      <c r="L339" s="1196">
        <v>2009</v>
      </c>
      <c r="M339" s="1197"/>
      <c r="N339" s="1196">
        <v>2010</v>
      </c>
      <c r="O339" s="1197"/>
      <c r="P339" s="1196">
        <v>2011</v>
      </c>
      <c r="Q339" s="1197"/>
    </row>
    <row r="340" spans="1:17" x14ac:dyDescent="0.2">
      <c r="A340" s="248" t="s">
        <v>36</v>
      </c>
      <c r="B340" s="249" t="s">
        <v>29</v>
      </c>
      <c r="C340" s="6" t="s">
        <v>37</v>
      </c>
      <c r="D340" s="249" t="s">
        <v>29</v>
      </c>
      <c r="E340" s="6" t="s">
        <v>37</v>
      </c>
      <c r="F340" s="249" t="s">
        <v>29</v>
      </c>
      <c r="G340" s="6" t="s">
        <v>37</v>
      </c>
      <c r="H340" s="249" t="s">
        <v>29</v>
      </c>
      <c r="I340" s="6" t="s">
        <v>37</v>
      </c>
      <c r="J340" s="249" t="s">
        <v>29</v>
      </c>
      <c r="K340" s="6" t="s">
        <v>37</v>
      </c>
      <c r="L340" s="249" t="s">
        <v>29</v>
      </c>
      <c r="M340" s="6" t="s">
        <v>37</v>
      </c>
      <c r="N340" s="249" t="s">
        <v>29</v>
      </c>
      <c r="O340" s="6" t="s">
        <v>37</v>
      </c>
      <c r="P340" s="249" t="s">
        <v>29</v>
      </c>
      <c r="Q340" s="6" t="s">
        <v>37</v>
      </c>
    </row>
    <row r="341" spans="1:17" x14ac:dyDescent="0.2">
      <c r="A341" s="248" t="s">
        <v>38</v>
      </c>
      <c r="B341" s="262">
        <f>B289+B315</f>
        <v>2935</v>
      </c>
      <c r="C341" s="250">
        <f>B341/B349</f>
        <v>0.44382277332526843</v>
      </c>
      <c r="D341" s="262">
        <f t="shared" ref="D341:D348" si="162">D289+D315</f>
        <v>1183</v>
      </c>
      <c r="E341" s="250">
        <f>D341/D349</f>
        <v>0.15445880663271969</v>
      </c>
      <c r="F341" s="262">
        <f t="shared" ref="F341:H348" si="163">F289+F315</f>
        <v>408</v>
      </c>
      <c r="G341" s="250">
        <f>F341/F349</f>
        <v>0.10410819086501659</v>
      </c>
      <c r="H341" s="262">
        <f t="shared" si="163"/>
        <v>698</v>
      </c>
      <c r="I341" s="250">
        <f>H341/H349</f>
        <v>0.20385514018691589</v>
      </c>
      <c r="J341" s="262">
        <f t="shared" ref="J341:L348" si="164">J289+J315</f>
        <v>1347</v>
      </c>
      <c r="K341" s="250">
        <f>J341/J349</f>
        <v>0.34896373056994817</v>
      </c>
      <c r="L341" s="262">
        <f t="shared" si="164"/>
        <v>3297</v>
      </c>
      <c r="M341" s="250">
        <f>L341/L349</f>
        <v>0.63624083365495943</v>
      </c>
      <c r="N341" s="262">
        <f t="shared" ref="N341:N348" si="165">N289+N315</f>
        <v>4048</v>
      </c>
      <c r="O341" s="250">
        <f>N341/N349</f>
        <v>0.61333333333333329</v>
      </c>
      <c r="P341" s="262">
        <f t="shared" ref="P341:P348" si="166">P289+P315</f>
        <v>4225</v>
      </c>
      <c r="Q341" s="250">
        <f>P341/P349</f>
        <v>0.6045213907569037</v>
      </c>
    </row>
    <row r="342" spans="1:17" x14ac:dyDescent="0.2">
      <c r="A342" s="248" t="s">
        <v>39</v>
      </c>
      <c r="B342" s="262">
        <f>B290+B316</f>
        <v>2084</v>
      </c>
      <c r="C342" s="250">
        <f>B342/B349</f>
        <v>0.31513685165582944</v>
      </c>
      <c r="D342" s="262">
        <f t="shared" si="162"/>
        <v>3666</v>
      </c>
      <c r="E342" s="250">
        <f>D342/D349</f>
        <v>0.47865256560908737</v>
      </c>
      <c r="F342" s="262">
        <f t="shared" si="163"/>
        <v>1882</v>
      </c>
      <c r="G342" s="250">
        <f>F342/F349</f>
        <v>0.48022454707833628</v>
      </c>
      <c r="H342" s="262">
        <f t="shared" si="163"/>
        <v>1399</v>
      </c>
      <c r="I342" s="250">
        <f>H342/H349</f>
        <v>0.40858644859813081</v>
      </c>
      <c r="J342" s="262">
        <f t="shared" si="164"/>
        <v>1382</v>
      </c>
      <c r="K342" s="250">
        <f>J342/J349</f>
        <v>0.35803108808290157</v>
      </c>
      <c r="L342" s="262">
        <f t="shared" si="164"/>
        <v>1100</v>
      </c>
      <c r="M342" s="250">
        <f>L342/L349</f>
        <v>0.21227325357005017</v>
      </c>
      <c r="N342" s="262">
        <f t="shared" si="165"/>
        <v>1427</v>
      </c>
      <c r="O342" s="250">
        <f>N342/N349</f>
        <v>0.21621212121212122</v>
      </c>
      <c r="P342" s="262">
        <f t="shared" si="166"/>
        <v>1537</v>
      </c>
      <c r="Q342" s="250">
        <f>P342/P349</f>
        <v>0.21991701244813278</v>
      </c>
    </row>
    <row r="343" spans="1:17" x14ac:dyDescent="0.2">
      <c r="A343" s="248" t="s">
        <v>40</v>
      </c>
      <c r="B343" s="262">
        <f>B291+B317</f>
        <v>684</v>
      </c>
      <c r="C343" s="250">
        <f>B343/B349</f>
        <v>0.10343263269318009</v>
      </c>
      <c r="D343" s="262">
        <f t="shared" si="162"/>
        <v>1202</v>
      </c>
      <c r="E343" s="250">
        <f>D343/D349</f>
        <v>0.15693954824389608</v>
      </c>
      <c r="F343" s="262">
        <f t="shared" si="163"/>
        <v>687</v>
      </c>
      <c r="G343" s="250">
        <f>F343/F349</f>
        <v>0.17529982138300587</v>
      </c>
      <c r="H343" s="262">
        <f t="shared" si="163"/>
        <v>502</v>
      </c>
      <c r="I343" s="250">
        <f>H343/H349</f>
        <v>0.14661214953271029</v>
      </c>
      <c r="J343" s="262">
        <f t="shared" si="164"/>
        <v>471</v>
      </c>
      <c r="K343" s="250">
        <f>J343/J349</f>
        <v>0.12202072538860104</v>
      </c>
      <c r="L343" s="262">
        <f t="shared" si="164"/>
        <v>350</v>
      </c>
      <c r="M343" s="250">
        <f>L343/L349</f>
        <v>6.7541489772288688E-2</v>
      </c>
      <c r="N343" s="262">
        <f t="shared" si="165"/>
        <v>475</v>
      </c>
      <c r="O343" s="250">
        <f>N343/N349</f>
        <v>7.1969696969696975E-2</v>
      </c>
      <c r="P343" s="262">
        <f t="shared" si="166"/>
        <v>493</v>
      </c>
      <c r="Q343" s="250">
        <f>P343/P349</f>
        <v>7.0539419087136929E-2</v>
      </c>
    </row>
    <row r="344" spans="1:17" x14ac:dyDescent="0.2">
      <c r="A344" s="248" t="s">
        <v>41</v>
      </c>
      <c r="B344" s="262">
        <f t="shared" ref="B344:B349" si="167">B292+B318</f>
        <v>335</v>
      </c>
      <c r="C344" s="250">
        <f>B344/B349</f>
        <v>5.0657795251776806E-2</v>
      </c>
      <c r="D344" s="262">
        <f t="shared" si="162"/>
        <v>601</v>
      </c>
      <c r="E344" s="250">
        <f>D344/D349</f>
        <v>7.8469774121948041E-2</v>
      </c>
      <c r="F344" s="262">
        <f t="shared" si="163"/>
        <v>333</v>
      </c>
      <c r="G344" s="250">
        <f>F344/F349</f>
        <v>8.4970655779535595E-2</v>
      </c>
      <c r="H344" s="262">
        <f t="shared" si="163"/>
        <v>247</v>
      </c>
      <c r="I344" s="250">
        <f>H344/H349</f>
        <v>7.2137850467289724E-2</v>
      </c>
      <c r="J344" s="262">
        <f t="shared" si="164"/>
        <v>196</v>
      </c>
      <c r="K344" s="250">
        <f>J344/J349</f>
        <v>5.0777202072538857E-2</v>
      </c>
      <c r="L344" s="262">
        <f t="shared" si="164"/>
        <v>134</v>
      </c>
      <c r="M344" s="250">
        <f>L344/L349</f>
        <v>2.5858741798533386E-2</v>
      </c>
      <c r="N344" s="262">
        <f t="shared" si="165"/>
        <v>200</v>
      </c>
      <c r="O344" s="250">
        <f>N344/N349</f>
        <v>3.0303030303030304E-2</v>
      </c>
      <c r="P344" s="262">
        <f t="shared" si="166"/>
        <v>222</v>
      </c>
      <c r="Q344" s="250">
        <f>P344/P349</f>
        <v>3.176420088710831E-2</v>
      </c>
    </row>
    <row r="345" spans="1:17" x14ac:dyDescent="0.2">
      <c r="A345" s="248" t="s">
        <v>91</v>
      </c>
      <c r="B345" s="262">
        <f t="shared" si="167"/>
        <v>373</v>
      </c>
      <c r="C345" s="250">
        <f>B345/B349</f>
        <v>5.6404052623620145E-2</v>
      </c>
      <c r="D345" s="262">
        <f t="shared" si="162"/>
        <v>675</v>
      </c>
      <c r="E345" s="250">
        <f>D345/D349</f>
        <v>8.8131609870740299E-2</v>
      </c>
      <c r="F345" s="262">
        <f t="shared" si="163"/>
        <v>392</v>
      </c>
      <c r="G345" s="250">
        <f>F345/F349</f>
        <v>0.10002551671344731</v>
      </c>
      <c r="H345" s="262">
        <f t="shared" si="163"/>
        <v>352</v>
      </c>
      <c r="I345" s="250">
        <f>H345/H349</f>
        <v>0.10280373831775701</v>
      </c>
      <c r="J345" s="262">
        <f t="shared" si="164"/>
        <v>284</v>
      </c>
      <c r="K345" s="250">
        <f>J345/J349</f>
        <v>7.3575129533678757E-2</v>
      </c>
      <c r="L345" s="262">
        <f t="shared" si="164"/>
        <v>185</v>
      </c>
      <c r="M345" s="250">
        <f>L345/L349</f>
        <v>3.5700501736781166E-2</v>
      </c>
      <c r="N345" s="262">
        <f t="shared" si="165"/>
        <v>290</v>
      </c>
      <c r="O345" s="250">
        <f>N345/N349</f>
        <v>4.3939393939393938E-2</v>
      </c>
      <c r="P345" s="262">
        <f t="shared" si="166"/>
        <v>331</v>
      </c>
      <c r="Q345" s="250">
        <f>P345/P349</f>
        <v>4.736013735870654E-2</v>
      </c>
    </row>
    <row r="346" spans="1:17" x14ac:dyDescent="0.2">
      <c r="A346" s="248" t="s">
        <v>92</v>
      </c>
      <c r="B346" s="262">
        <f t="shared" si="167"/>
        <v>174</v>
      </c>
      <c r="C346" s="250">
        <f>B346/B349</f>
        <v>2.6311810071072132E-2</v>
      </c>
      <c r="D346" s="262">
        <f t="shared" si="162"/>
        <v>300</v>
      </c>
      <c r="E346" s="250">
        <f>D346/D349</f>
        <v>3.9169604386995689E-2</v>
      </c>
      <c r="F346" s="262">
        <f t="shared" si="163"/>
        <v>192</v>
      </c>
      <c r="G346" s="250">
        <f>F346/F349</f>
        <v>4.8992089818831332E-2</v>
      </c>
      <c r="H346" s="262">
        <f t="shared" si="163"/>
        <v>189</v>
      </c>
      <c r="I346" s="250">
        <f>H346/H349</f>
        <v>5.5198598130841124E-2</v>
      </c>
      <c r="J346" s="262">
        <f t="shared" si="164"/>
        <v>154</v>
      </c>
      <c r="K346" s="250">
        <f>J346/J349</f>
        <v>3.9896373056994817E-2</v>
      </c>
      <c r="L346" s="262">
        <f t="shared" si="164"/>
        <v>100</v>
      </c>
      <c r="M346" s="250">
        <f>L346/L349</f>
        <v>1.9297568506368198E-2</v>
      </c>
      <c r="N346" s="262">
        <f t="shared" si="165"/>
        <v>135</v>
      </c>
      <c r="O346" s="250">
        <f>N346/N349</f>
        <v>2.0454545454545454E-2</v>
      </c>
      <c r="P346" s="262">
        <f t="shared" si="166"/>
        <v>161</v>
      </c>
      <c r="Q346" s="250">
        <f>P346/P349</f>
        <v>2.3036199742452426E-2</v>
      </c>
    </row>
    <row r="347" spans="1:17" x14ac:dyDescent="0.2">
      <c r="A347" s="248" t="s">
        <v>93</v>
      </c>
      <c r="B347" s="262">
        <f t="shared" si="167"/>
        <v>28</v>
      </c>
      <c r="C347" s="250">
        <f>B347/B349</f>
        <v>4.2340843792529866E-3</v>
      </c>
      <c r="D347" s="262">
        <f t="shared" si="162"/>
        <v>32</v>
      </c>
      <c r="E347" s="250">
        <f>D347/D349</f>
        <v>4.1780911346128739E-3</v>
      </c>
      <c r="F347" s="262">
        <f t="shared" si="163"/>
        <v>25</v>
      </c>
      <c r="G347" s="250">
        <f>F347/F349</f>
        <v>6.3791783618269964E-3</v>
      </c>
      <c r="H347" s="262">
        <f t="shared" si="163"/>
        <v>37</v>
      </c>
      <c r="I347" s="250">
        <f>H347/H349</f>
        <v>1.080607476635514E-2</v>
      </c>
      <c r="J347" s="262">
        <f t="shared" si="164"/>
        <v>26</v>
      </c>
      <c r="K347" s="250">
        <f>J347/J349</f>
        <v>6.7357512953367879E-3</v>
      </c>
      <c r="L347" s="262">
        <f t="shared" si="164"/>
        <v>16</v>
      </c>
      <c r="M347" s="250">
        <f>L347/L349</f>
        <v>3.0876109610189118E-3</v>
      </c>
      <c r="N347" s="262">
        <f t="shared" si="165"/>
        <v>25</v>
      </c>
      <c r="O347" s="250">
        <f>N347/N349</f>
        <v>3.787878787878788E-3</v>
      </c>
      <c r="P347" s="262">
        <f t="shared" si="166"/>
        <v>20</v>
      </c>
      <c r="Q347" s="250">
        <f>P347/P349</f>
        <v>2.8616397195593076E-3</v>
      </c>
    </row>
    <row r="348" spans="1:17" x14ac:dyDescent="0.2">
      <c r="A348" s="258" t="s">
        <v>94</v>
      </c>
      <c r="B348" s="263">
        <f t="shared" si="167"/>
        <v>517</v>
      </c>
      <c r="C348" s="260">
        <f>B348/B349</f>
        <v>7.8179343716921215E-2</v>
      </c>
      <c r="D348" s="263">
        <f t="shared" si="162"/>
        <v>1007</v>
      </c>
      <c r="E348" s="260">
        <f>D348/D349</f>
        <v>0.13147930539234887</v>
      </c>
      <c r="F348" s="263">
        <f t="shared" si="163"/>
        <v>609</v>
      </c>
      <c r="G348" s="260">
        <f>F348/F349</f>
        <v>0.15539678489410563</v>
      </c>
      <c r="H348" s="263">
        <f t="shared" si="163"/>
        <v>578</v>
      </c>
      <c r="I348" s="260">
        <f>H348/H349</f>
        <v>0.16880841121495327</v>
      </c>
      <c r="J348" s="263">
        <f t="shared" si="164"/>
        <v>464</v>
      </c>
      <c r="K348" s="260">
        <f>J348/J349</f>
        <v>0.12020725388601036</v>
      </c>
      <c r="L348" s="263">
        <f t="shared" si="164"/>
        <v>301</v>
      </c>
      <c r="M348" s="260">
        <f>L348/L349</f>
        <v>5.8085681204168273E-2</v>
      </c>
      <c r="N348" s="263">
        <f t="shared" si="165"/>
        <v>457</v>
      </c>
      <c r="O348" s="260">
        <f>N348/N349</f>
        <v>6.9242424242424244E-2</v>
      </c>
      <c r="P348" s="263">
        <f t="shared" si="166"/>
        <v>512</v>
      </c>
      <c r="Q348" s="260">
        <f>P348/P349</f>
        <v>7.3257976820718274E-2</v>
      </c>
    </row>
    <row r="349" spans="1:17" ht="13.5" thickBot="1" x14ac:dyDescent="0.25">
      <c r="A349" s="253" t="s">
        <v>42</v>
      </c>
      <c r="B349" s="264">
        <f t="shared" si="167"/>
        <v>6613</v>
      </c>
      <c r="C349" s="254">
        <f t="shared" ref="C349:I349" si="168">SUM(C341:C347)</f>
        <v>1</v>
      </c>
      <c r="D349" s="264">
        <f t="shared" si="168"/>
        <v>7659</v>
      </c>
      <c r="E349" s="254">
        <f t="shared" si="168"/>
        <v>1</v>
      </c>
      <c r="F349" s="264">
        <f t="shared" si="168"/>
        <v>3919</v>
      </c>
      <c r="G349" s="261">
        <f t="shared" si="168"/>
        <v>0.99999999999999978</v>
      </c>
      <c r="H349" s="264">
        <f t="shared" si="168"/>
        <v>3424</v>
      </c>
      <c r="I349" s="261">
        <f t="shared" si="168"/>
        <v>1</v>
      </c>
      <c r="J349" s="264">
        <f t="shared" ref="J349:O349" si="169">SUM(J341:J347)</f>
        <v>3860</v>
      </c>
      <c r="K349" s="261">
        <f t="shared" si="169"/>
        <v>1</v>
      </c>
      <c r="L349" s="264">
        <f t="shared" si="169"/>
        <v>5182</v>
      </c>
      <c r="M349" s="261">
        <f t="shared" si="169"/>
        <v>1</v>
      </c>
      <c r="N349" s="264">
        <f t="shared" si="169"/>
        <v>6600</v>
      </c>
      <c r="O349" s="261">
        <f t="shared" si="169"/>
        <v>1</v>
      </c>
      <c r="P349" s="264">
        <f>SUM(P341:P347)</f>
        <v>6989</v>
      </c>
      <c r="Q349" s="261">
        <f>SUM(Q341:Q347)</f>
        <v>1</v>
      </c>
    </row>
    <row r="351" spans="1:17" ht="13.5" thickBot="1" x14ac:dyDescent="0.25"/>
    <row r="352" spans="1:17" x14ac:dyDescent="0.2">
      <c r="A352" s="256" t="s">
        <v>68</v>
      </c>
      <c r="B352" s="1196">
        <v>2004</v>
      </c>
      <c r="C352" s="1197"/>
      <c r="D352" s="1196">
        <v>2005</v>
      </c>
      <c r="E352" s="1197"/>
      <c r="F352" s="1196">
        <v>2006</v>
      </c>
      <c r="G352" s="1197"/>
      <c r="H352" s="1196">
        <v>2007</v>
      </c>
      <c r="I352" s="1197"/>
      <c r="J352" s="1196">
        <v>2008</v>
      </c>
      <c r="K352" s="1197"/>
      <c r="L352" s="1196">
        <v>2009</v>
      </c>
      <c r="M352" s="1197"/>
      <c r="N352" s="1196">
        <v>2010</v>
      </c>
      <c r="O352" s="1197"/>
      <c r="P352" s="1196">
        <v>2011</v>
      </c>
      <c r="Q352" s="1197"/>
    </row>
    <row r="353" spans="1:17" x14ac:dyDescent="0.2">
      <c r="A353" s="248" t="s">
        <v>36</v>
      </c>
      <c r="B353" s="249" t="s">
        <v>45</v>
      </c>
      <c r="C353" s="6" t="s">
        <v>46</v>
      </c>
      <c r="D353" s="249" t="s">
        <v>45</v>
      </c>
      <c r="E353" s="6" t="s">
        <v>46</v>
      </c>
      <c r="F353" s="249" t="s">
        <v>45</v>
      </c>
      <c r="G353" s="6" t="s">
        <v>46</v>
      </c>
      <c r="H353" s="249" t="s">
        <v>45</v>
      </c>
      <c r="I353" s="6" t="s">
        <v>46</v>
      </c>
      <c r="J353" s="249" t="s">
        <v>45</v>
      </c>
      <c r="K353" s="6" t="s">
        <v>46</v>
      </c>
      <c r="L353" s="249" t="s">
        <v>45</v>
      </c>
      <c r="M353" s="6" t="s">
        <v>46</v>
      </c>
      <c r="N353" s="249" t="s">
        <v>45</v>
      </c>
      <c r="O353" s="6" t="s">
        <v>46</v>
      </c>
      <c r="P353" s="249" t="s">
        <v>45</v>
      </c>
      <c r="Q353" s="6" t="s">
        <v>46</v>
      </c>
    </row>
    <row r="354" spans="1:17" x14ac:dyDescent="0.2">
      <c r="A354" s="248" t="s">
        <v>38</v>
      </c>
      <c r="B354" s="262">
        <f t="shared" ref="B354:B361" si="170">B341*2</f>
        <v>5870</v>
      </c>
      <c r="C354" s="250">
        <f>B354/B362</f>
        <v>0.44382277332526843</v>
      </c>
      <c r="D354" s="262">
        <f t="shared" ref="D354:D361" si="171">D341*2</f>
        <v>2366</v>
      </c>
      <c r="E354" s="250">
        <f>D354/D362</f>
        <v>0.15445880663271969</v>
      </c>
      <c r="F354" s="262">
        <f t="shared" ref="F354:H361" si="172">F341*2</f>
        <v>816</v>
      </c>
      <c r="G354" s="250">
        <f>F354/F362</f>
        <v>0.10410819086501659</v>
      </c>
      <c r="H354" s="262">
        <f t="shared" si="172"/>
        <v>1396</v>
      </c>
      <c r="I354" s="250">
        <f>H354/H362</f>
        <v>0.20385514018691589</v>
      </c>
      <c r="J354" s="262">
        <f t="shared" ref="J354:L361" si="173">J341*2</f>
        <v>2694</v>
      </c>
      <c r="K354" s="250">
        <f>J354/J362</f>
        <v>0.34896373056994817</v>
      </c>
      <c r="L354" s="262">
        <f t="shared" si="173"/>
        <v>6594</v>
      </c>
      <c r="M354" s="250">
        <f>L354/L362</f>
        <v>0.63624083365495943</v>
      </c>
      <c r="N354" s="262">
        <f t="shared" ref="N354:N361" si="174">N341*2</f>
        <v>8096</v>
      </c>
      <c r="O354" s="250">
        <f>N354/N362</f>
        <v>0.61333333333333329</v>
      </c>
      <c r="P354" s="262">
        <f t="shared" ref="P354:P361" si="175">P341*2</f>
        <v>8450</v>
      </c>
      <c r="Q354" s="250">
        <f>P354/P362</f>
        <v>0.6045213907569037</v>
      </c>
    </row>
    <row r="355" spans="1:17" x14ac:dyDescent="0.2">
      <c r="A355" s="248" t="s">
        <v>39</v>
      </c>
      <c r="B355" s="262">
        <f t="shared" si="170"/>
        <v>4168</v>
      </c>
      <c r="C355" s="250">
        <f>B355/B362</f>
        <v>0.31513685165582944</v>
      </c>
      <c r="D355" s="262">
        <f t="shared" si="171"/>
        <v>7332</v>
      </c>
      <c r="E355" s="250">
        <f>D355/D362</f>
        <v>0.47865256560908737</v>
      </c>
      <c r="F355" s="262">
        <f t="shared" si="172"/>
        <v>3764</v>
      </c>
      <c r="G355" s="250">
        <f>F355/F362</f>
        <v>0.48022454707833628</v>
      </c>
      <c r="H355" s="262">
        <f t="shared" si="172"/>
        <v>2798</v>
      </c>
      <c r="I355" s="250">
        <f>H355/H362</f>
        <v>0.40858644859813081</v>
      </c>
      <c r="J355" s="262">
        <f t="shared" si="173"/>
        <v>2764</v>
      </c>
      <c r="K355" s="250">
        <f>J355/J362</f>
        <v>0.35803108808290157</v>
      </c>
      <c r="L355" s="262">
        <f t="shared" si="173"/>
        <v>2200</v>
      </c>
      <c r="M355" s="250">
        <f>L355/L362</f>
        <v>0.21227325357005017</v>
      </c>
      <c r="N355" s="262">
        <f t="shared" si="174"/>
        <v>2854</v>
      </c>
      <c r="O355" s="250">
        <f>N355/N362</f>
        <v>0.21621212121212122</v>
      </c>
      <c r="P355" s="262">
        <f t="shared" si="175"/>
        <v>3074</v>
      </c>
      <c r="Q355" s="250">
        <f>P355/P362</f>
        <v>0.21991701244813278</v>
      </c>
    </row>
    <row r="356" spans="1:17" x14ac:dyDescent="0.2">
      <c r="A356" s="248" t="s">
        <v>40</v>
      </c>
      <c r="B356" s="262">
        <f t="shared" si="170"/>
        <v>1368</v>
      </c>
      <c r="C356" s="250">
        <f>B356/B362</f>
        <v>0.10343263269318009</v>
      </c>
      <c r="D356" s="262">
        <f t="shared" si="171"/>
        <v>2404</v>
      </c>
      <c r="E356" s="250">
        <f>D356/D362</f>
        <v>0.15693954824389608</v>
      </c>
      <c r="F356" s="262">
        <f t="shared" si="172"/>
        <v>1374</v>
      </c>
      <c r="G356" s="250">
        <f>F356/F362</f>
        <v>0.17529982138300587</v>
      </c>
      <c r="H356" s="262">
        <f t="shared" si="172"/>
        <v>1004</v>
      </c>
      <c r="I356" s="250">
        <f>H356/H362</f>
        <v>0.14661214953271029</v>
      </c>
      <c r="J356" s="262">
        <f t="shared" si="173"/>
        <v>942</v>
      </c>
      <c r="K356" s="250">
        <f>J356/J362</f>
        <v>0.12202072538860104</v>
      </c>
      <c r="L356" s="262">
        <f t="shared" si="173"/>
        <v>700</v>
      </c>
      <c r="M356" s="250">
        <f>L356/L362</f>
        <v>6.7541489772288688E-2</v>
      </c>
      <c r="N356" s="262">
        <f t="shared" si="174"/>
        <v>950</v>
      </c>
      <c r="O356" s="250">
        <f>N356/N362</f>
        <v>7.1969696969696975E-2</v>
      </c>
      <c r="P356" s="262">
        <f t="shared" si="175"/>
        <v>986</v>
      </c>
      <c r="Q356" s="250">
        <f>P356/P362</f>
        <v>7.0539419087136929E-2</v>
      </c>
    </row>
    <row r="357" spans="1:17" x14ac:dyDescent="0.2">
      <c r="A357" s="248" t="s">
        <v>41</v>
      </c>
      <c r="B357" s="262">
        <f t="shared" si="170"/>
        <v>670</v>
      </c>
      <c r="C357" s="250">
        <f>B357/B362</f>
        <v>5.0657795251776806E-2</v>
      </c>
      <c r="D357" s="262">
        <f t="shared" si="171"/>
        <v>1202</v>
      </c>
      <c r="E357" s="250">
        <f>D357/D362</f>
        <v>7.8469774121948041E-2</v>
      </c>
      <c r="F357" s="262">
        <f t="shared" si="172"/>
        <v>666</v>
      </c>
      <c r="G357" s="250">
        <f>F357/F362</f>
        <v>8.4970655779535595E-2</v>
      </c>
      <c r="H357" s="262">
        <f t="shared" si="172"/>
        <v>494</v>
      </c>
      <c r="I357" s="250">
        <f>H357/H362</f>
        <v>7.2137850467289724E-2</v>
      </c>
      <c r="J357" s="262">
        <f t="shared" si="173"/>
        <v>392</v>
      </c>
      <c r="K357" s="250">
        <f>J357/J362</f>
        <v>5.0777202072538857E-2</v>
      </c>
      <c r="L357" s="262">
        <f t="shared" si="173"/>
        <v>268</v>
      </c>
      <c r="M357" s="250">
        <f>L357/L362</f>
        <v>2.5858741798533386E-2</v>
      </c>
      <c r="N357" s="262">
        <f t="shared" si="174"/>
        <v>400</v>
      </c>
      <c r="O357" s="250">
        <f>N357/N362</f>
        <v>3.0303030303030304E-2</v>
      </c>
      <c r="P357" s="262">
        <f t="shared" si="175"/>
        <v>444</v>
      </c>
      <c r="Q357" s="250">
        <f>P357/P362</f>
        <v>3.176420088710831E-2</v>
      </c>
    </row>
    <row r="358" spans="1:17" x14ac:dyDescent="0.2">
      <c r="A358" s="248" t="s">
        <v>91</v>
      </c>
      <c r="B358" s="262">
        <f t="shared" si="170"/>
        <v>746</v>
      </c>
      <c r="C358" s="250">
        <f>B358/B362</f>
        <v>5.6404052623620145E-2</v>
      </c>
      <c r="D358" s="262">
        <f t="shared" si="171"/>
        <v>1350</v>
      </c>
      <c r="E358" s="250">
        <f>D358/D362</f>
        <v>8.8131609870740299E-2</v>
      </c>
      <c r="F358" s="262">
        <f t="shared" si="172"/>
        <v>784</v>
      </c>
      <c r="G358" s="250">
        <f>F358/F362</f>
        <v>0.10002551671344731</v>
      </c>
      <c r="H358" s="262">
        <f t="shared" si="172"/>
        <v>704</v>
      </c>
      <c r="I358" s="250">
        <f>H358/H362</f>
        <v>0.10280373831775701</v>
      </c>
      <c r="J358" s="262">
        <f t="shared" si="173"/>
        <v>568</v>
      </c>
      <c r="K358" s="250">
        <f>J358/J362</f>
        <v>7.3575129533678757E-2</v>
      </c>
      <c r="L358" s="262">
        <f t="shared" si="173"/>
        <v>370</v>
      </c>
      <c r="M358" s="250">
        <f>L358/L362</f>
        <v>3.5700501736781166E-2</v>
      </c>
      <c r="N358" s="262">
        <f t="shared" si="174"/>
        <v>580</v>
      </c>
      <c r="O358" s="250">
        <f>N358/N362</f>
        <v>4.3939393939393938E-2</v>
      </c>
      <c r="P358" s="262">
        <f t="shared" si="175"/>
        <v>662</v>
      </c>
      <c r="Q358" s="250">
        <f>P358/P362</f>
        <v>4.736013735870654E-2</v>
      </c>
    </row>
    <row r="359" spans="1:17" x14ac:dyDescent="0.2">
      <c r="A359" s="248" t="s">
        <v>92</v>
      </c>
      <c r="B359" s="262">
        <f t="shared" si="170"/>
        <v>348</v>
      </c>
      <c r="C359" s="250">
        <f>B359/B362</f>
        <v>2.6311810071072132E-2</v>
      </c>
      <c r="D359" s="262">
        <f t="shared" si="171"/>
        <v>600</v>
      </c>
      <c r="E359" s="250">
        <f>D359/D362</f>
        <v>3.9169604386995689E-2</v>
      </c>
      <c r="F359" s="262">
        <f t="shared" si="172"/>
        <v>384</v>
      </c>
      <c r="G359" s="250">
        <f>F359/F362</f>
        <v>4.8992089818831332E-2</v>
      </c>
      <c r="H359" s="262">
        <f t="shared" si="172"/>
        <v>378</v>
      </c>
      <c r="I359" s="250">
        <f>H359/H362</f>
        <v>5.5198598130841124E-2</v>
      </c>
      <c r="J359" s="262">
        <f t="shared" si="173"/>
        <v>308</v>
      </c>
      <c r="K359" s="250">
        <f>J359/J362</f>
        <v>3.9896373056994817E-2</v>
      </c>
      <c r="L359" s="262">
        <f t="shared" si="173"/>
        <v>200</v>
      </c>
      <c r="M359" s="250">
        <f>L359/L362</f>
        <v>1.9297568506368198E-2</v>
      </c>
      <c r="N359" s="262">
        <f t="shared" si="174"/>
        <v>270</v>
      </c>
      <c r="O359" s="250">
        <f>N359/N362</f>
        <v>2.0454545454545454E-2</v>
      </c>
      <c r="P359" s="262">
        <f t="shared" si="175"/>
        <v>322</v>
      </c>
      <c r="Q359" s="250">
        <f>P359/P362</f>
        <v>2.3036199742452426E-2</v>
      </c>
    </row>
    <row r="360" spans="1:17" x14ac:dyDescent="0.2">
      <c r="A360" s="248" t="s">
        <v>93</v>
      </c>
      <c r="B360" s="262">
        <f t="shared" si="170"/>
        <v>56</v>
      </c>
      <c r="C360" s="250">
        <f>B360/B362</f>
        <v>4.2340843792529866E-3</v>
      </c>
      <c r="D360" s="262">
        <f t="shared" si="171"/>
        <v>64</v>
      </c>
      <c r="E360" s="250">
        <f>D360/D362</f>
        <v>4.1780911346128739E-3</v>
      </c>
      <c r="F360" s="262">
        <f t="shared" si="172"/>
        <v>50</v>
      </c>
      <c r="G360" s="250">
        <f>F360/F362</f>
        <v>6.3791783618269964E-3</v>
      </c>
      <c r="H360" s="262">
        <f t="shared" si="172"/>
        <v>74</v>
      </c>
      <c r="I360" s="250">
        <f>H360/H362</f>
        <v>1.080607476635514E-2</v>
      </c>
      <c r="J360" s="262">
        <f t="shared" si="173"/>
        <v>52</v>
      </c>
      <c r="K360" s="250">
        <f>J360/J362</f>
        <v>6.7357512953367879E-3</v>
      </c>
      <c r="L360" s="262">
        <f t="shared" si="173"/>
        <v>32</v>
      </c>
      <c r="M360" s="250">
        <f>L360/L362</f>
        <v>3.0876109610189118E-3</v>
      </c>
      <c r="N360" s="262">
        <f t="shared" si="174"/>
        <v>50</v>
      </c>
      <c r="O360" s="250">
        <f>N360/N362</f>
        <v>3.787878787878788E-3</v>
      </c>
      <c r="P360" s="262">
        <f t="shared" si="175"/>
        <v>40</v>
      </c>
      <c r="Q360" s="250">
        <f>P360/P362</f>
        <v>2.8616397195593076E-3</v>
      </c>
    </row>
    <row r="361" spans="1:17" x14ac:dyDescent="0.2">
      <c r="A361" s="258" t="s">
        <v>94</v>
      </c>
      <c r="B361" s="263">
        <f t="shared" si="170"/>
        <v>1034</v>
      </c>
      <c r="C361" s="260">
        <f>B361/B362</f>
        <v>7.8179343716921215E-2</v>
      </c>
      <c r="D361" s="263">
        <f t="shared" si="171"/>
        <v>2014</v>
      </c>
      <c r="E361" s="260">
        <f>D361/D362</f>
        <v>0.13147930539234887</v>
      </c>
      <c r="F361" s="263">
        <f t="shared" si="172"/>
        <v>1218</v>
      </c>
      <c r="G361" s="260">
        <f>F361/F362</f>
        <v>0.15539678489410563</v>
      </c>
      <c r="H361" s="263">
        <f t="shared" si="172"/>
        <v>1156</v>
      </c>
      <c r="I361" s="260">
        <f>H361/H362</f>
        <v>0.16880841121495327</v>
      </c>
      <c r="J361" s="263">
        <f t="shared" si="173"/>
        <v>928</v>
      </c>
      <c r="K361" s="260">
        <f>J361/J362</f>
        <v>0.12020725388601036</v>
      </c>
      <c r="L361" s="263">
        <f t="shared" si="173"/>
        <v>602</v>
      </c>
      <c r="M361" s="260">
        <f>L361/L362</f>
        <v>5.8085681204168273E-2</v>
      </c>
      <c r="N361" s="263">
        <f t="shared" si="174"/>
        <v>914</v>
      </c>
      <c r="O361" s="260">
        <f>N361/N362</f>
        <v>6.9242424242424244E-2</v>
      </c>
      <c r="P361" s="263">
        <f t="shared" si="175"/>
        <v>1024</v>
      </c>
      <c r="Q361" s="260">
        <f>P361/P362</f>
        <v>7.3257976820718274E-2</v>
      </c>
    </row>
    <row r="362" spans="1:17" ht="13.5" thickBot="1" x14ac:dyDescent="0.25">
      <c r="A362" s="253" t="s">
        <v>84</v>
      </c>
      <c r="B362" s="264">
        <f t="shared" ref="B362:G362" si="176">SUM(B354:B360)</f>
        <v>13226</v>
      </c>
      <c r="C362" s="254">
        <f t="shared" si="176"/>
        <v>1</v>
      </c>
      <c r="D362" s="264">
        <f t="shared" si="176"/>
        <v>15318</v>
      </c>
      <c r="E362" s="254">
        <f t="shared" si="176"/>
        <v>1</v>
      </c>
      <c r="F362" s="264">
        <f t="shared" si="176"/>
        <v>7838</v>
      </c>
      <c r="G362" s="254">
        <f t="shared" si="176"/>
        <v>0.99999999999999978</v>
      </c>
      <c r="H362" s="264">
        <f t="shared" ref="H362:M362" si="177">SUM(H354:H360)</f>
        <v>6848</v>
      </c>
      <c r="I362" s="254">
        <f t="shared" si="177"/>
        <v>1</v>
      </c>
      <c r="J362" s="264">
        <f t="shared" si="177"/>
        <v>7720</v>
      </c>
      <c r="K362" s="254">
        <f t="shared" si="177"/>
        <v>1</v>
      </c>
      <c r="L362" s="264">
        <f t="shared" si="177"/>
        <v>10364</v>
      </c>
      <c r="M362" s="254">
        <f t="shared" si="177"/>
        <v>1</v>
      </c>
      <c r="N362" s="264">
        <f>SUM(N354:N360)</f>
        <v>13200</v>
      </c>
      <c r="O362" s="254">
        <f>SUM(O354:O360)</f>
        <v>1</v>
      </c>
      <c r="P362" s="264">
        <f>SUM(P354:P360)</f>
        <v>13978</v>
      </c>
      <c r="Q362" s="254">
        <f>SUM(Q354:Q360)</f>
        <v>1</v>
      </c>
    </row>
    <row r="364" spans="1:17" ht="13.5" thickBot="1" x14ac:dyDescent="0.25"/>
    <row r="365" spans="1:17" x14ac:dyDescent="0.2">
      <c r="A365" s="247" t="s">
        <v>69</v>
      </c>
      <c r="B365" s="1198">
        <v>2004</v>
      </c>
      <c r="C365" s="1199"/>
      <c r="D365" s="1198">
        <v>2005</v>
      </c>
      <c r="E365" s="1199"/>
      <c r="F365" s="1198">
        <v>2006</v>
      </c>
      <c r="G365" s="1199"/>
      <c r="H365" s="1198">
        <v>2007</v>
      </c>
      <c r="I365" s="1199"/>
      <c r="J365" s="1198">
        <v>2008</v>
      </c>
      <c r="K365" s="1199"/>
      <c r="L365" s="1198">
        <v>2009</v>
      </c>
      <c r="M365" s="1199"/>
      <c r="N365" s="1198">
        <v>2010</v>
      </c>
      <c r="O365" s="1199"/>
      <c r="P365" s="1198">
        <v>2011</v>
      </c>
      <c r="Q365" s="1199"/>
    </row>
    <row r="366" spans="1:17" x14ac:dyDescent="0.2">
      <c r="A366" s="248" t="s">
        <v>36</v>
      </c>
      <c r="B366" s="249" t="s">
        <v>29</v>
      </c>
      <c r="C366" s="6" t="s">
        <v>37</v>
      </c>
      <c r="D366" s="249" t="s">
        <v>29</v>
      </c>
      <c r="E366" s="6" t="s">
        <v>37</v>
      </c>
      <c r="F366" s="249" t="s">
        <v>29</v>
      </c>
      <c r="G366" s="6" t="s">
        <v>37</v>
      </c>
      <c r="H366" s="249" t="s">
        <v>29</v>
      </c>
      <c r="I366" s="6" t="s">
        <v>37</v>
      </c>
      <c r="J366" s="249" t="s">
        <v>29</v>
      </c>
      <c r="K366" s="6" t="s">
        <v>37</v>
      </c>
      <c r="L366" s="249" t="s">
        <v>29</v>
      </c>
      <c r="M366" s="6" t="s">
        <v>37</v>
      </c>
      <c r="N366" s="249" t="s">
        <v>29</v>
      </c>
      <c r="O366" s="6" t="s">
        <v>37</v>
      </c>
      <c r="P366" s="249" t="s">
        <v>29</v>
      </c>
      <c r="Q366" s="6" t="s">
        <v>37</v>
      </c>
    </row>
    <row r="367" spans="1:17" x14ac:dyDescent="0.2">
      <c r="A367" s="248" t="s">
        <v>38</v>
      </c>
      <c r="B367" s="262">
        <f>'Closed Transactions'!B58</f>
        <v>311</v>
      </c>
      <c r="C367" s="250">
        <f>B367/B375</f>
        <v>0.39974293059125965</v>
      </c>
      <c r="D367" s="262">
        <f>'Closed Transactions'!B70</f>
        <v>91</v>
      </c>
      <c r="E367" s="250">
        <f>D367/D375</f>
        <v>9.8378378378378373E-2</v>
      </c>
      <c r="F367" s="262">
        <f>'Closed Transactions'!B82</f>
        <v>56</v>
      </c>
      <c r="G367" s="250">
        <f>F367/F375</f>
        <v>0.14177215189873418</v>
      </c>
      <c r="H367" s="262">
        <f>'Closed Transactions'!B94</f>
        <v>87</v>
      </c>
      <c r="I367" s="250">
        <f>H367/H375</f>
        <v>0.22955145118733508</v>
      </c>
      <c r="J367" s="262">
        <f>'Closed Transactions'!B106</f>
        <v>256</v>
      </c>
      <c r="K367" s="250">
        <f>J367/J375</f>
        <v>0.50894632206759438</v>
      </c>
      <c r="L367" s="262">
        <f>'Closed Transactions'!B118</f>
        <v>487</v>
      </c>
      <c r="M367" s="250">
        <f>L367/L375</f>
        <v>0.66621067031463743</v>
      </c>
      <c r="N367" s="262">
        <f>'Closed Transactions'!B130</f>
        <v>500</v>
      </c>
      <c r="O367" s="250">
        <f>N367/N375</f>
        <v>0.69348127600554788</v>
      </c>
      <c r="P367" s="262">
        <f>'Closed Transactions'!B142</f>
        <v>522</v>
      </c>
      <c r="Q367" s="250">
        <f>P367/P375</f>
        <v>0.651685393258427</v>
      </c>
    </row>
    <row r="368" spans="1:17" x14ac:dyDescent="0.2">
      <c r="A368" s="248" t="s">
        <v>39</v>
      </c>
      <c r="B368" s="262">
        <f>'Closed Transactions'!C58</f>
        <v>294</v>
      </c>
      <c r="C368" s="250">
        <f>B368/B375</f>
        <v>0.37789203084832906</v>
      </c>
      <c r="D368" s="262">
        <f>'Closed Transactions'!C70</f>
        <v>478</v>
      </c>
      <c r="E368" s="250">
        <f>D368/D375</f>
        <v>0.51675675675675681</v>
      </c>
      <c r="F368" s="262">
        <f>'Closed Transactions'!C82</f>
        <v>211</v>
      </c>
      <c r="G368" s="250">
        <f>F368/F375</f>
        <v>0.53417721518987338</v>
      </c>
      <c r="H368" s="262">
        <f>'Closed Transactions'!C94</f>
        <v>169</v>
      </c>
      <c r="I368" s="250">
        <f>H368/H375</f>
        <v>0.44591029023746703</v>
      </c>
      <c r="J368" s="262">
        <f>'Closed Transactions'!C106</f>
        <v>132</v>
      </c>
      <c r="K368" s="250">
        <f>J368/J375</f>
        <v>0.2624254473161034</v>
      </c>
      <c r="L368" s="262">
        <f>'Closed Transactions'!C118</f>
        <v>149</v>
      </c>
      <c r="M368" s="250">
        <f>L368/L375</f>
        <v>0.20383036935704515</v>
      </c>
      <c r="N368" s="262">
        <f>'Closed Transactions'!C130</f>
        <v>131</v>
      </c>
      <c r="O368" s="250">
        <f>N368/N375</f>
        <v>0.18169209431345354</v>
      </c>
      <c r="P368" s="262">
        <f>'Closed Transactions'!C142</f>
        <v>177</v>
      </c>
      <c r="Q368" s="250">
        <f>P368/P375</f>
        <v>0.22097378277153559</v>
      </c>
    </row>
    <row r="369" spans="1:17" x14ac:dyDescent="0.2">
      <c r="A369" s="248" t="s">
        <v>40</v>
      </c>
      <c r="B369" s="262">
        <f>'Closed Transactions'!D58</f>
        <v>77</v>
      </c>
      <c r="C369" s="250">
        <f>B369/B375</f>
        <v>9.8971722365038567E-2</v>
      </c>
      <c r="D369" s="262">
        <f>'Closed Transactions'!D70</f>
        <v>189</v>
      </c>
      <c r="E369" s="250">
        <f>D369/D375</f>
        <v>0.20432432432432432</v>
      </c>
      <c r="F369" s="262">
        <f>'Closed Transactions'!D82</f>
        <v>51</v>
      </c>
      <c r="G369" s="250">
        <f>F369/F375</f>
        <v>0.12911392405063291</v>
      </c>
      <c r="H369" s="262">
        <f>'Closed Transactions'!D94</f>
        <v>53</v>
      </c>
      <c r="I369" s="250">
        <f>H369/H375</f>
        <v>0.13984168865435356</v>
      </c>
      <c r="J369" s="262">
        <f>'Closed Transactions'!D106</f>
        <v>55</v>
      </c>
      <c r="K369" s="250">
        <f>J369/J375</f>
        <v>0.10934393638170974</v>
      </c>
      <c r="L369" s="262">
        <f>'Closed Transactions'!D118</f>
        <v>41</v>
      </c>
      <c r="M369" s="250">
        <f>L369/L375</f>
        <v>5.6087551299589603E-2</v>
      </c>
      <c r="N369" s="262">
        <f>'Closed Transactions'!D130</f>
        <v>35</v>
      </c>
      <c r="O369" s="250">
        <f>N369/N375</f>
        <v>4.8543689320388349E-2</v>
      </c>
      <c r="P369" s="262">
        <f>'Closed Transactions'!D142</f>
        <v>49</v>
      </c>
      <c r="Q369" s="250">
        <f>P369/P375</f>
        <v>6.117353308364544E-2</v>
      </c>
    </row>
    <row r="370" spans="1:17" x14ac:dyDescent="0.2">
      <c r="A370" s="248" t="s">
        <v>41</v>
      </c>
      <c r="B370" s="262">
        <f>'Closed Transactions'!E58</f>
        <v>37</v>
      </c>
      <c r="C370" s="250">
        <f>B370/B375</f>
        <v>4.7557840616966579E-2</v>
      </c>
      <c r="D370" s="262">
        <f>'Closed Transactions'!E70</f>
        <v>65</v>
      </c>
      <c r="E370" s="250">
        <f>D370/D375</f>
        <v>7.0270270270270274E-2</v>
      </c>
      <c r="F370" s="262">
        <f>'Closed Transactions'!E82</f>
        <v>23</v>
      </c>
      <c r="G370" s="250">
        <f>F370/F375</f>
        <v>5.8227848101265821E-2</v>
      </c>
      <c r="H370" s="262">
        <f>'Closed Transactions'!E94</f>
        <v>24</v>
      </c>
      <c r="I370" s="250">
        <f>H370/H375</f>
        <v>6.3324538258575203E-2</v>
      </c>
      <c r="J370" s="262">
        <f>'Closed Transactions'!E106</f>
        <v>16</v>
      </c>
      <c r="K370" s="250">
        <f>J370/J375</f>
        <v>3.1809145129224649E-2</v>
      </c>
      <c r="L370" s="262">
        <f>'Closed Transactions'!E118</f>
        <v>18</v>
      </c>
      <c r="M370" s="250">
        <f>L370/L375</f>
        <v>2.4623803009575923E-2</v>
      </c>
      <c r="N370" s="262">
        <f>'Closed Transactions'!E130</f>
        <v>23</v>
      </c>
      <c r="O370" s="250">
        <f>N370/N375</f>
        <v>3.1900138696255201E-2</v>
      </c>
      <c r="P370" s="262">
        <f>'Closed Transactions'!E142</f>
        <v>14</v>
      </c>
      <c r="Q370" s="250">
        <f>P370/P375</f>
        <v>1.7478152309612985E-2</v>
      </c>
    </row>
    <row r="371" spans="1:17" x14ac:dyDescent="0.2">
      <c r="A371" s="248" t="s">
        <v>91</v>
      </c>
      <c r="B371" s="262">
        <f>'Closed Transactions'!F58</f>
        <v>39</v>
      </c>
      <c r="C371" s="250">
        <f>B371/B375</f>
        <v>5.0128534704370183E-2</v>
      </c>
      <c r="D371" s="262">
        <f>'Closed Transactions'!F70</f>
        <v>79</v>
      </c>
      <c r="E371" s="250">
        <f>D371/D375</f>
        <v>8.5405405405405407E-2</v>
      </c>
      <c r="F371" s="262">
        <f>'Closed Transactions'!F82</f>
        <v>41</v>
      </c>
      <c r="G371" s="250">
        <f>F371/F375</f>
        <v>0.10379746835443038</v>
      </c>
      <c r="H371" s="262">
        <f>'Closed Transactions'!F94</f>
        <v>33</v>
      </c>
      <c r="I371" s="250">
        <f>H371/H375</f>
        <v>8.7071240105540904E-2</v>
      </c>
      <c r="J371" s="262">
        <f>'Closed Transactions'!F106</f>
        <v>29</v>
      </c>
      <c r="K371" s="250">
        <f>J371/J375</f>
        <v>5.7654075546719682E-2</v>
      </c>
      <c r="L371" s="262">
        <f>'Closed Transactions'!F118</f>
        <v>27</v>
      </c>
      <c r="M371" s="250">
        <f>L371/L375</f>
        <v>3.6935704514363885E-2</v>
      </c>
      <c r="N371" s="262">
        <f>'Closed Transactions'!F130</f>
        <v>25</v>
      </c>
      <c r="O371" s="250">
        <f>N371/N375</f>
        <v>3.4674063800277391E-2</v>
      </c>
      <c r="P371" s="262">
        <f>'Closed Transactions'!F142</f>
        <v>24</v>
      </c>
      <c r="Q371" s="250">
        <f>P371/P375</f>
        <v>2.9962546816479401E-2</v>
      </c>
    </row>
    <row r="372" spans="1:17" x14ac:dyDescent="0.2">
      <c r="A372" s="248" t="s">
        <v>92</v>
      </c>
      <c r="B372" s="262">
        <f>'Closed Transactions'!G58</f>
        <v>18</v>
      </c>
      <c r="C372" s="250">
        <f>B372/B375</f>
        <v>2.313624678663239E-2</v>
      </c>
      <c r="D372" s="262">
        <f>'Closed Transactions'!G70</f>
        <v>20</v>
      </c>
      <c r="E372" s="250">
        <f>D372/D375</f>
        <v>2.1621621621621623E-2</v>
      </c>
      <c r="F372" s="262">
        <f>'Closed Transactions'!G82</f>
        <v>11</v>
      </c>
      <c r="G372" s="250">
        <f>F372/F375</f>
        <v>2.7848101265822784E-2</v>
      </c>
      <c r="H372" s="262">
        <f>'Closed Transactions'!G94</f>
        <v>11</v>
      </c>
      <c r="I372" s="250">
        <f>H372/H375</f>
        <v>2.9023746701846966E-2</v>
      </c>
      <c r="J372" s="262">
        <f>'Closed Transactions'!G106</f>
        <v>13</v>
      </c>
      <c r="K372" s="250">
        <f>J372/J375</f>
        <v>2.584493041749503E-2</v>
      </c>
      <c r="L372" s="262">
        <f>'Closed Transactions'!G118</f>
        <v>6</v>
      </c>
      <c r="M372" s="250">
        <f>L372/L375</f>
        <v>8.2079343365253077E-3</v>
      </c>
      <c r="N372" s="262">
        <f>'Closed Transactions'!G130</f>
        <v>7</v>
      </c>
      <c r="O372" s="250">
        <f>N372/N375</f>
        <v>9.7087378640776691E-3</v>
      </c>
      <c r="P372" s="262">
        <f>'Closed Transactions'!G142</f>
        <v>12</v>
      </c>
      <c r="Q372" s="250">
        <f>P372/P375</f>
        <v>1.4981273408239701E-2</v>
      </c>
    </row>
    <row r="373" spans="1:17" x14ac:dyDescent="0.2">
      <c r="A373" s="248" t="s">
        <v>93</v>
      </c>
      <c r="B373" s="262">
        <f>'Closed Transactions'!H58</f>
        <v>2</v>
      </c>
      <c r="C373" s="250">
        <f>B373/B375</f>
        <v>2.5706940874035988E-3</v>
      </c>
      <c r="D373" s="262">
        <f>'Closed Transactions'!H70</f>
        <v>3</v>
      </c>
      <c r="E373" s="250">
        <f>D373/D375</f>
        <v>3.2432432432432431E-3</v>
      </c>
      <c r="F373" s="262">
        <f>'Closed Transactions'!H82</f>
        <v>2</v>
      </c>
      <c r="G373" s="250">
        <f>F373/F375</f>
        <v>5.0632911392405064E-3</v>
      </c>
      <c r="H373" s="262">
        <f>'Closed Transactions'!H94</f>
        <v>2</v>
      </c>
      <c r="I373" s="250">
        <f>H373/H375</f>
        <v>5.2770448548812663E-3</v>
      </c>
      <c r="J373" s="262">
        <f>'Closed Transactions'!H106</f>
        <v>2</v>
      </c>
      <c r="K373" s="250">
        <f>J373/J375</f>
        <v>3.9761431411530811E-3</v>
      </c>
      <c r="L373" s="262">
        <f>'Closed Transactions'!H118</f>
        <v>3</v>
      </c>
      <c r="M373" s="250">
        <f>L373/L375</f>
        <v>4.1039671682626538E-3</v>
      </c>
      <c r="N373" s="262">
        <f>'Closed Transactions'!H130</f>
        <v>0</v>
      </c>
      <c r="O373" s="250">
        <f>N373/N375</f>
        <v>0</v>
      </c>
      <c r="P373" s="262">
        <f>'Closed Transactions'!H142</f>
        <v>3</v>
      </c>
      <c r="Q373" s="250">
        <f>P373/P375</f>
        <v>3.7453183520599251E-3</v>
      </c>
    </row>
    <row r="374" spans="1:17" x14ac:dyDescent="0.2">
      <c r="A374" s="251" t="s">
        <v>94</v>
      </c>
      <c r="B374" s="715">
        <f>'Closed Transactions'!I58</f>
        <v>59</v>
      </c>
      <c r="C374" s="252">
        <f>B374/B375</f>
        <v>7.583547557840617E-2</v>
      </c>
      <c r="D374" s="715">
        <f>'Closed Transactions'!I70</f>
        <v>102</v>
      </c>
      <c r="E374" s="252">
        <f>D374/D375</f>
        <v>0.11027027027027027</v>
      </c>
      <c r="F374" s="715">
        <f>'Closed Transactions'!I82</f>
        <v>54</v>
      </c>
      <c r="G374" s="252">
        <f>F374/F375</f>
        <v>0.13670886075949368</v>
      </c>
      <c r="H374" s="715">
        <f>'Closed Transactions'!I94</f>
        <v>46</v>
      </c>
      <c r="I374" s="252">
        <f>H374/H375</f>
        <v>0.12137203166226913</v>
      </c>
      <c r="J374" s="715">
        <f>'Closed Transactions'!I106</f>
        <v>44</v>
      </c>
      <c r="K374" s="252">
        <f>J374/J375</f>
        <v>8.74751491053678E-2</v>
      </c>
      <c r="L374" s="715">
        <f>'Closed Transactions'!I118</f>
        <v>36</v>
      </c>
      <c r="M374" s="252">
        <f>L374/L375</f>
        <v>4.9247606019151846E-2</v>
      </c>
      <c r="N374" s="715">
        <f>'Closed Transactions'!I130</f>
        <v>32</v>
      </c>
      <c r="O374" s="252">
        <f>N374/N375</f>
        <v>4.4382801664355064E-2</v>
      </c>
      <c r="P374" s="715">
        <f>'Closed Transactions'!I142</f>
        <v>39</v>
      </c>
      <c r="Q374" s="252">
        <f>P374/P375</f>
        <v>4.8689138576779027E-2</v>
      </c>
    </row>
    <row r="375" spans="1:17" ht="13.5" thickBot="1" x14ac:dyDescent="0.25">
      <c r="A375" s="253" t="s">
        <v>42</v>
      </c>
      <c r="B375" s="264">
        <f t="shared" ref="B375:G375" si="178">SUM(B367:B373)</f>
        <v>778</v>
      </c>
      <c r="C375" s="254">
        <f t="shared" si="178"/>
        <v>1</v>
      </c>
      <c r="D375" s="264">
        <f t="shared" si="178"/>
        <v>925</v>
      </c>
      <c r="E375" s="254">
        <f t="shared" si="178"/>
        <v>1</v>
      </c>
      <c r="F375" s="264">
        <f t="shared" si="178"/>
        <v>395</v>
      </c>
      <c r="G375" s="254">
        <f t="shared" si="178"/>
        <v>1</v>
      </c>
      <c r="H375" s="264">
        <f t="shared" ref="H375:M375" si="179">SUM(H367:H373)</f>
        <v>379</v>
      </c>
      <c r="I375" s="254">
        <f t="shared" si="179"/>
        <v>0.99999999999999989</v>
      </c>
      <c r="J375" s="264">
        <f t="shared" si="179"/>
        <v>503</v>
      </c>
      <c r="K375" s="254">
        <f t="shared" si="179"/>
        <v>0.99999999999999989</v>
      </c>
      <c r="L375" s="264">
        <f t="shared" si="179"/>
        <v>731</v>
      </c>
      <c r="M375" s="254">
        <f t="shared" si="179"/>
        <v>1</v>
      </c>
      <c r="N375" s="264">
        <f>SUM(N367:N373)</f>
        <v>721</v>
      </c>
      <c r="O375" s="254">
        <f>SUM(O367:O373)</f>
        <v>1</v>
      </c>
      <c r="P375" s="264">
        <f>SUM(P367:P373)</f>
        <v>801</v>
      </c>
      <c r="Q375" s="254">
        <f>SUM(Q367:Q373)</f>
        <v>1</v>
      </c>
    </row>
    <row r="376" spans="1:17" x14ac:dyDescent="0.2">
      <c r="F376" s="719"/>
    </row>
    <row r="377" spans="1:17" ht="13.5" thickBot="1" x14ac:dyDescent="0.25"/>
    <row r="378" spans="1:17" x14ac:dyDescent="0.2">
      <c r="A378" s="268" t="s">
        <v>70</v>
      </c>
      <c r="B378" s="1198">
        <v>2004</v>
      </c>
      <c r="C378" s="1199"/>
      <c r="D378" s="1198">
        <v>2005</v>
      </c>
      <c r="E378" s="1199"/>
      <c r="F378" s="1198">
        <v>2006</v>
      </c>
      <c r="G378" s="1199"/>
      <c r="H378" s="1198">
        <v>2007</v>
      </c>
      <c r="I378" s="1199"/>
      <c r="J378" s="1198">
        <v>2008</v>
      </c>
      <c r="K378" s="1199"/>
      <c r="L378" s="1198">
        <v>2009</v>
      </c>
      <c r="M378" s="1199"/>
      <c r="N378" s="1198">
        <v>2010</v>
      </c>
      <c r="O378" s="1199"/>
      <c r="P378" s="1198">
        <v>2011</v>
      </c>
      <c r="Q378" s="1199"/>
    </row>
    <row r="379" spans="1:17" x14ac:dyDescent="0.2">
      <c r="A379" s="248" t="s">
        <v>36</v>
      </c>
      <c r="B379" s="249" t="s">
        <v>45</v>
      </c>
      <c r="C379" s="6" t="s">
        <v>46</v>
      </c>
      <c r="D379" s="249" t="s">
        <v>45</v>
      </c>
      <c r="E379" s="6" t="s">
        <v>46</v>
      </c>
      <c r="F379" s="249" t="s">
        <v>45</v>
      </c>
      <c r="G379" s="6" t="s">
        <v>46</v>
      </c>
      <c r="H379" s="249" t="s">
        <v>45</v>
      </c>
      <c r="I379" s="6" t="s">
        <v>46</v>
      </c>
      <c r="J379" s="249" t="s">
        <v>45</v>
      </c>
      <c r="K379" s="6" t="s">
        <v>46</v>
      </c>
      <c r="L379" s="249" t="s">
        <v>45</v>
      </c>
      <c r="M379" s="6" t="s">
        <v>46</v>
      </c>
      <c r="N379" s="249" t="s">
        <v>45</v>
      </c>
      <c r="O379" s="6" t="s">
        <v>46</v>
      </c>
      <c r="P379" s="249" t="s">
        <v>45</v>
      </c>
      <c r="Q379" s="6" t="s">
        <v>46</v>
      </c>
    </row>
    <row r="380" spans="1:17" x14ac:dyDescent="0.2">
      <c r="A380" s="248" t="s">
        <v>38</v>
      </c>
      <c r="B380" s="262">
        <f t="shared" ref="B380:B387" si="180">B367*2</f>
        <v>622</v>
      </c>
      <c r="C380" s="250">
        <f>B380/B388</f>
        <v>0.39974293059125965</v>
      </c>
      <c r="D380" s="262">
        <f t="shared" ref="D380:D387" si="181">D367*2</f>
        <v>182</v>
      </c>
      <c r="E380" s="250">
        <f>D380/D388</f>
        <v>9.8378378378378373E-2</v>
      </c>
      <c r="F380" s="262">
        <f t="shared" ref="F380:H387" si="182">F367*2</f>
        <v>112</v>
      </c>
      <c r="G380" s="250">
        <f>F380/F388</f>
        <v>0.14177215189873418</v>
      </c>
      <c r="H380" s="262">
        <f t="shared" si="182"/>
        <v>174</v>
      </c>
      <c r="I380" s="250">
        <f>H380/H388</f>
        <v>0.22955145118733508</v>
      </c>
      <c r="J380" s="262">
        <f t="shared" ref="J380:L387" si="183">J367*2</f>
        <v>512</v>
      </c>
      <c r="K380" s="250">
        <f>J380/J388</f>
        <v>0.50894632206759438</v>
      </c>
      <c r="L380" s="262">
        <f t="shared" si="183"/>
        <v>974</v>
      </c>
      <c r="M380" s="250">
        <f>L380/L388</f>
        <v>0.66621067031463743</v>
      </c>
      <c r="N380" s="262">
        <f t="shared" ref="N380:N387" si="184">N367*2</f>
        <v>1000</v>
      </c>
      <c r="O380" s="250">
        <f>N380/N388</f>
        <v>0.69348127600554788</v>
      </c>
      <c r="P380" s="262">
        <f t="shared" ref="P380:P387" si="185">P367*2</f>
        <v>1044</v>
      </c>
      <c r="Q380" s="250">
        <f>P380/P388</f>
        <v>0.651685393258427</v>
      </c>
    </row>
    <row r="381" spans="1:17" x14ac:dyDescent="0.2">
      <c r="A381" s="248" t="s">
        <v>39</v>
      </c>
      <c r="B381" s="262">
        <f t="shared" si="180"/>
        <v>588</v>
      </c>
      <c r="C381" s="250">
        <f>B381/B388</f>
        <v>0.37789203084832906</v>
      </c>
      <c r="D381" s="262">
        <f t="shared" si="181"/>
        <v>956</v>
      </c>
      <c r="E381" s="250">
        <f>D381/D388</f>
        <v>0.51675675675675681</v>
      </c>
      <c r="F381" s="262">
        <f t="shared" si="182"/>
        <v>422</v>
      </c>
      <c r="G381" s="250">
        <f>F381/F388</f>
        <v>0.53417721518987338</v>
      </c>
      <c r="H381" s="262">
        <f t="shared" si="182"/>
        <v>338</v>
      </c>
      <c r="I381" s="250">
        <f>H381/H388</f>
        <v>0.44591029023746703</v>
      </c>
      <c r="J381" s="262">
        <f t="shared" si="183"/>
        <v>264</v>
      </c>
      <c r="K381" s="250">
        <f>J381/J388</f>
        <v>0.2624254473161034</v>
      </c>
      <c r="L381" s="262">
        <f t="shared" si="183"/>
        <v>298</v>
      </c>
      <c r="M381" s="250">
        <f>L381/L388</f>
        <v>0.20383036935704515</v>
      </c>
      <c r="N381" s="262">
        <f t="shared" si="184"/>
        <v>262</v>
      </c>
      <c r="O381" s="250">
        <f>N381/N388</f>
        <v>0.18169209431345354</v>
      </c>
      <c r="P381" s="262">
        <f t="shared" si="185"/>
        <v>354</v>
      </c>
      <c r="Q381" s="250">
        <f>P381/P388</f>
        <v>0.22097378277153559</v>
      </c>
    </row>
    <row r="382" spans="1:17" x14ac:dyDescent="0.2">
      <c r="A382" s="248" t="s">
        <v>40</v>
      </c>
      <c r="B382" s="262">
        <f t="shared" si="180"/>
        <v>154</v>
      </c>
      <c r="C382" s="250">
        <f>B382/B388</f>
        <v>9.8971722365038567E-2</v>
      </c>
      <c r="D382" s="262">
        <f t="shared" si="181"/>
        <v>378</v>
      </c>
      <c r="E382" s="250">
        <f>D382/D388</f>
        <v>0.20432432432432432</v>
      </c>
      <c r="F382" s="262">
        <f t="shared" si="182"/>
        <v>102</v>
      </c>
      <c r="G382" s="250">
        <f>F382/F388</f>
        <v>0.12911392405063291</v>
      </c>
      <c r="H382" s="262">
        <f t="shared" si="182"/>
        <v>106</v>
      </c>
      <c r="I382" s="250">
        <f>H382/H388</f>
        <v>0.13984168865435356</v>
      </c>
      <c r="J382" s="262">
        <f t="shared" si="183"/>
        <v>110</v>
      </c>
      <c r="K382" s="250">
        <f>J382/J388</f>
        <v>0.10934393638170974</v>
      </c>
      <c r="L382" s="262">
        <f t="shared" si="183"/>
        <v>82</v>
      </c>
      <c r="M382" s="250">
        <f>L382/L388</f>
        <v>5.6087551299589603E-2</v>
      </c>
      <c r="N382" s="262">
        <f t="shared" si="184"/>
        <v>70</v>
      </c>
      <c r="O382" s="250">
        <f>N382/N388</f>
        <v>4.8543689320388349E-2</v>
      </c>
      <c r="P382" s="262">
        <f t="shared" si="185"/>
        <v>98</v>
      </c>
      <c r="Q382" s="250">
        <f>P382/P388</f>
        <v>6.117353308364544E-2</v>
      </c>
    </row>
    <row r="383" spans="1:17" x14ac:dyDescent="0.2">
      <c r="A383" s="248" t="s">
        <v>41</v>
      </c>
      <c r="B383" s="262">
        <f t="shared" si="180"/>
        <v>74</v>
      </c>
      <c r="C383" s="250">
        <f>B383/B388</f>
        <v>4.7557840616966579E-2</v>
      </c>
      <c r="D383" s="262">
        <f t="shared" si="181"/>
        <v>130</v>
      </c>
      <c r="E383" s="250">
        <f>D383/D388</f>
        <v>7.0270270270270274E-2</v>
      </c>
      <c r="F383" s="262">
        <f t="shared" si="182"/>
        <v>46</v>
      </c>
      <c r="G383" s="250">
        <f>F383/F388</f>
        <v>5.8227848101265821E-2</v>
      </c>
      <c r="H383" s="262">
        <f t="shared" si="182"/>
        <v>48</v>
      </c>
      <c r="I383" s="250">
        <f>H383/H388</f>
        <v>6.3324538258575203E-2</v>
      </c>
      <c r="J383" s="262">
        <f t="shared" si="183"/>
        <v>32</v>
      </c>
      <c r="K383" s="250">
        <f>J383/J388</f>
        <v>3.1809145129224649E-2</v>
      </c>
      <c r="L383" s="262">
        <f t="shared" si="183"/>
        <v>36</v>
      </c>
      <c r="M383" s="250">
        <f>L383/L388</f>
        <v>2.4623803009575923E-2</v>
      </c>
      <c r="N383" s="262">
        <f t="shared" si="184"/>
        <v>46</v>
      </c>
      <c r="O383" s="250">
        <f>N383/N388</f>
        <v>3.1900138696255201E-2</v>
      </c>
      <c r="P383" s="262">
        <f t="shared" si="185"/>
        <v>28</v>
      </c>
      <c r="Q383" s="250">
        <f>P383/P388</f>
        <v>1.7478152309612985E-2</v>
      </c>
    </row>
    <row r="384" spans="1:17" x14ac:dyDescent="0.2">
      <c r="A384" s="248" t="s">
        <v>91</v>
      </c>
      <c r="B384" s="262">
        <f t="shared" si="180"/>
        <v>78</v>
      </c>
      <c r="C384" s="250">
        <f>B384/B388</f>
        <v>5.0128534704370183E-2</v>
      </c>
      <c r="D384" s="262">
        <f t="shared" si="181"/>
        <v>158</v>
      </c>
      <c r="E384" s="250">
        <f>D384/D388</f>
        <v>8.5405405405405407E-2</v>
      </c>
      <c r="F384" s="262">
        <f t="shared" si="182"/>
        <v>82</v>
      </c>
      <c r="G384" s="250">
        <f>F384/F388</f>
        <v>0.10379746835443038</v>
      </c>
      <c r="H384" s="262">
        <f t="shared" si="182"/>
        <v>66</v>
      </c>
      <c r="I384" s="250">
        <f>H384/H388</f>
        <v>8.7071240105540904E-2</v>
      </c>
      <c r="J384" s="262">
        <f t="shared" si="183"/>
        <v>58</v>
      </c>
      <c r="K384" s="250">
        <f>J384/J388</f>
        <v>5.7654075546719682E-2</v>
      </c>
      <c r="L384" s="262">
        <f t="shared" si="183"/>
        <v>54</v>
      </c>
      <c r="M384" s="250">
        <f>L384/L388</f>
        <v>3.6935704514363885E-2</v>
      </c>
      <c r="N384" s="262">
        <f t="shared" si="184"/>
        <v>50</v>
      </c>
      <c r="O384" s="250">
        <f>N384/N388</f>
        <v>3.4674063800277391E-2</v>
      </c>
      <c r="P384" s="262">
        <f t="shared" si="185"/>
        <v>48</v>
      </c>
      <c r="Q384" s="250">
        <f>P384/P388</f>
        <v>2.9962546816479401E-2</v>
      </c>
    </row>
    <row r="385" spans="1:17" x14ac:dyDescent="0.2">
      <c r="A385" s="248" t="s">
        <v>92</v>
      </c>
      <c r="B385" s="262">
        <f t="shared" si="180"/>
        <v>36</v>
      </c>
      <c r="C385" s="250">
        <f>B385/B388</f>
        <v>2.313624678663239E-2</v>
      </c>
      <c r="D385" s="262">
        <f t="shared" si="181"/>
        <v>40</v>
      </c>
      <c r="E385" s="250">
        <f>D385/D388</f>
        <v>2.1621621621621623E-2</v>
      </c>
      <c r="F385" s="262">
        <f t="shared" si="182"/>
        <v>22</v>
      </c>
      <c r="G385" s="250">
        <f>F385/F388</f>
        <v>2.7848101265822784E-2</v>
      </c>
      <c r="H385" s="262">
        <f t="shared" si="182"/>
        <v>22</v>
      </c>
      <c r="I385" s="250">
        <f>H385/H388</f>
        <v>2.9023746701846966E-2</v>
      </c>
      <c r="J385" s="262">
        <f t="shared" si="183"/>
        <v>26</v>
      </c>
      <c r="K385" s="250">
        <f>J385/J388</f>
        <v>2.584493041749503E-2</v>
      </c>
      <c r="L385" s="262">
        <f t="shared" si="183"/>
        <v>12</v>
      </c>
      <c r="M385" s="250">
        <f>L385/L388</f>
        <v>8.2079343365253077E-3</v>
      </c>
      <c r="N385" s="262">
        <f t="shared" si="184"/>
        <v>14</v>
      </c>
      <c r="O385" s="250">
        <f>N385/N388</f>
        <v>9.7087378640776691E-3</v>
      </c>
      <c r="P385" s="262">
        <f t="shared" si="185"/>
        <v>24</v>
      </c>
      <c r="Q385" s="250">
        <f>P385/P388</f>
        <v>1.4981273408239701E-2</v>
      </c>
    </row>
    <row r="386" spans="1:17" x14ac:dyDescent="0.2">
      <c r="A386" s="248" t="s">
        <v>93</v>
      </c>
      <c r="B386" s="262">
        <f t="shared" si="180"/>
        <v>4</v>
      </c>
      <c r="C386" s="250">
        <f>B386/B388</f>
        <v>2.5706940874035988E-3</v>
      </c>
      <c r="D386" s="262">
        <f t="shared" si="181"/>
        <v>6</v>
      </c>
      <c r="E386" s="250">
        <f>D386/D388</f>
        <v>3.2432432432432431E-3</v>
      </c>
      <c r="F386" s="262">
        <f t="shared" si="182"/>
        <v>4</v>
      </c>
      <c r="G386" s="250">
        <f>F386/F388</f>
        <v>5.0632911392405064E-3</v>
      </c>
      <c r="H386" s="262">
        <f t="shared" si="182"/>
        <v>4</v>
      </c>
      <c r="I386" s="250">
        <f>H386/H388</f>
        <v>5.2770448548812663E-3</v>
      </c>
      <c r="J386" s="262">
        <f t="shared" si="183"/>
        <v>4</v>
      </c>
      <c r="K386" s="250">
        <f>J386/J388</f>
        <v>3.9761431411530811E-3</v>
      </c>
      <c r="L386" s="262">
        <f t="shared" si="183"/>
        <v>6</v>
      </c>
      <c r="M386" s="250">
        <f>L386/L388</f>
        <v>4.1039671682626538E-3</v>
      </c>
      <c r="N386" s="262">
        <f t="shared" si="184"/>
        <v>0</v>
      </c>
      <c r="O386" s="250">
        <f>N386/N388</f>
        <v>0</v>
      </c>
      <c r="P386" s="262">
        <f t="shared" si="185"/>
        <v>6</v>
      </c>
      <c r="Q386" s="250">
        <f>P386/P388</f>
        <v>3.7453183520599251E-3</v>
      </c>
    </row>
    <row r="387" spans="1:17" x14ac:dyDescent="0.2">
      <c r="A387" s="251" t="s">
        <v>94</v>
      </c>
      <c r="B387" s="715">
        <f t="shared" si="180"/>
        <v>118</v>
      </c>
      <c r="C387" s="252">
        <f>B387/B388</f>
        <v>7.583547557840617E-2</v>
      </c>
      <c r="D387" s="715">
        <f t="shared" si="181"/>
        <v>204</v>
      </c>
      <c r="E387" s="252">
        <f>D387/D388</f>
        <v>0.11027027027027027</v>
      </c>
      <c r="F387" s="715">
        <f t="shared" si="182"/>
        <v>108</v>
      </c>
      <c r="G387" s="252">
        <f>F387/F388</f>
        <v>0.13670886075949368</v>
      </c>
      <c r="H387" s="715">
        <f t="shared" si="182"/>
        <v>92</v>
      </c>
      <c r="I387" s="252">
        <f>H387/H388</f>
        <v>0.12137203166226913</v>
      </c>
      <c r="J387" s="715">
        <f t="shared" si="183"/>
        <v>88</v>
      </c>
      <c r="K387" s="252">
        <f>J387/J388</f>
        <v>8.74751491053678E-2</v>
      </c>
      <c r="L387" s="715">
        <f t="shared" si="183"/>
        <v>72</v>
      </c>
      <c r="M387" s="252">
        <f>L387/L388</f>
        <v>4.9247606019151846E-2</v>
      </c>
      <c r="N387" s="715">
        <f t="shared" si="184"/>
        <v>64</v>
      </c>
      <c r="O387" s="252">
        <f>N387/N388</f>
        <v>4.4382801664355064E-2</v>
      </c>
      <c r="P387" s="715">
        <f t="shared" si="185"/>
        <v>78</v>
      </c>
      <c r="Q387" s="252">
        <f>P387/P388</f>
        <v>4.8689138576779027E-2</v>
      </c>
    </row>
    <row r="388" spans="1:17" ht="13.5" thickBot="1" x14ac:dyDescent="0.25">
      <c r="A388" s="253" t="s">
        <v>84</v>
      </c>
      <c r="B388" s="264">
        <f t="shared" ref="B388:G388" si="186">SUM(B380:B386)</f>
        <v>1556</v>
      </c>
      <c r="C388" s="269">
        <f t="shared" si="186"/>
        <v>1</v>
      </c>
      <c r="D388" s="264">
        <f t="shared" si="186"/>
        <v>1850</v>
      </c>
      <c r="E388" s="269">
        <f t="shared" si="186"/>
        <v>1</v>
      </c>
      <c r="F388" s="264">
        <f t="shared" si="186"/>
        <v>790</v>
      </c>
      <c r="G388" s="269">
        <f t="shared" si="186"/>
        <v>1</v>
      </c>
      <c r="H388" s="264">
        <f t="shared" ref="H388:M388" si="187">SUM(H380:H386)</f>
        <v>758</v>
      </c>
      <c r="I388" s="269">
        <f t="shared" si="187"/>
        <v>0.99999999999999989</v>
      </c>
      <c r="J388" s="264">
        <f t="shared" si="187"/>
        <v>1006</v>
      </c>
      <c r="K388" s="269">
        <f t="shared" si="187"/>
        <v>0.99999999999999989</v>
      </c>
      <c r="L388" s="264">
        <f t="shared" si="187"/>
        <v>1462</v>
      </c>
      <c r="M388" s="269">
        <f t="shared" si="187"/>
        <v>1</v>
      </c>
      <c r="N388" s="264">
        <f>SUM(N380:N386)</f>
        <v>1442</v>
      </c>
      <c r="O388" s="269">
        <f>SUM(O380:O386)</f>
        <v>1</v>
      </c>
      <c r="P388" s="264">
        <f>SUM(P380:P386)</f>
        <v>1602</v>
      </c>
      <c r="Q388" s="269">
        <f>SUM(Q380:Q386)</f>
        <v>1</v>
      </c>
    </row>
    <row r="389" spans="1:17" x14ac:dyDescent="0.2">
      <c r="C389" s="183"/>
      <c r="E389" s="183"/>
      <c r="G389" s="183"/>
      <c r="I389" s="183"/>
      <c r="K389" s="183"/>
      <c r="M389" s="183"/>
      <c r="O389" s="183"/>
      <c r="Q389" s="183"/>
    </row>
    <row r="390" spans="1:17" ht="13.5" thickBot="1" x14ac:dyDescent="0.25">
      <c r="G390" s="183"/>
      <c r="I390" s="183"/>
      <c r="K390" s="183"/>
      <c r="M390" s="183"/>
      <c r="O390" s="183"/>
      <c r="Q390" s="183"/>
    </row>
    <row r="391" spans="1:17" x14ac:dyDescent="0.2">
      <c r="A391" s="256" t="s">
        <v>99</v>
      </c>
      <c r="B391" s="1196">
        <v>2004</v>
      </c>
      <c r="C391" s="1197"/>
      <c r="D391" s="1196">
        <v>2005</v>
      </c>
      <c r="E391" s="1197"/>
      <c r="F391" s="1196">
        <v>2006</v>
      </c>
      <c r="G391" s="1197"/>
      <c r="H391" s="1196">
        <v>2007</v>
      </c>
      <c r="I391" s="1197"/>
      <c r="J391" s="1196">
        <v>2008</v>
      </c>
      <c r="K391" s="1197"/>
      <c r="L391" s="1196">
        <v>2009</v>
      </c>
      <c r="M391" s="1197"/>
      <c r="N391" s="1196">
        <v>2010</v>
      </c>
      <c r="O391" s="1197"/>
      <c r="P391" s="1196">
        <v>2011</v>
      </c>
      <c r="Q391" s="1197"/>
    </row>
    <row r="392" spans="1:17" x14ac:dyDescent="0.2">
      <c r="A392" s="248" t="s">
        <v>36</v>
      </c>
      <c r="B392" s="249" t="s">
        <v>29</v>
      </c>
      <c r="C392" s="6" t="s">
        <v>37</v>
      </c>
      <c r="D392" s="249" t="s">
        <v>29</v>
      </c>
      <c r="E392" s="6" t="s">
        <v>37</v>
      </c>
      <c r="F392" s="249" t="s">
        <v>29</v>
      </c>
      <c r="G392" s="6" t="s">
        <v>37</v>
      </c>
      <c r="H392" s="249" t="s">
        <v>29</v>
      </c>
      <c r="I392" s="6" t="s">
        <v>37</v>
      </c>
      <c r="J392" s="249" t="s">
        <v>29</v>
      </c>
      <c r="K392" s="6" t="s">
        <v>37</v>
      </c>
      <c r="L392" s="249" t="s">
        <v>29</v>
      </c>
      <c r="M392" s="6" t="s">
        <v>37</v>
      </c>
      <c r="N392" s="249" t="s">
        <v>29</v>
      </c>
      <c r="O392" s="6" t="s">
        <v>37</v>
      </c>
      <c r="P392" s="249" t="s">
        <v>29</v>
      </c>
      <c r="Q392" s="6" t="s">
        <v>37</v>
      </c>
    </row>
    <row r="393" spans="1:17" x14ac:dyDescent="0.2">
      <c r="A393" s="248" t="s">
        <v>38</v>
      </c>
      <c r="B393" s="262">
        <f>B341+B367</f>
        <v>3246</v>
      </c>
      <c r="C393" s="250">
        <f>B393/B401</f>
        <v>0.43918278987958326</v>
      </c>
      <c r="D393" s="262">
        <f t="shared" ref="D393:D400" si="188">D341+D367</f>
        <v>1274</v>
      </c>
      <c r="E393" s="250">
        <f>D393/D401</f>
        <v>0.14841565703634668</v>
      </c>
      <c r="F393" s="262">
        <f t="shared" ref="F393:H400" si="189">F341+F367</f>
        <v>464</v>
      </c>
      <c r="G393" s="250">
        <f>F393/F401</f>
        <v>0.10755679184051924</v>
      </c>
      <c r="H393" s="262">
        <f t="shared" si="189"/>
        <v>785</v>
      </c>
      <c r="I393" s="250">
        <f>H393/H401</f>
        <v>0.20641598737838548</v>
      </c>
      <c r="J393" s="262">
        <f t="shared" ref="J393:L400" si="190">J341+J367</f>
        <v>1603</v>
      </c>
      <c r="K393" s="250">
        <f>J393/J401</f>
        <v>0.3674077469630988</v>
      </c>
      <c r="L393" s="262">
        <f t="shared" si="190"/>
        <v>3784</v>
      </c>
      <c r="M393" s="250">
        <f>L393/L401</f>
        <v>0.63994588195501434</v>
      </c>
      <c r="N393" s="262">
        <f t="shared" ref="N393:N400" si="191">N341+N367</f>
        <v>4548</v>
      </c>
      <c r="O393" s="250">
        <f>N393/N401</f>
        <v>0.62122660838683241</v>
      </c>
      <c r="P393" s="262">
        <f t="shared" ref="P393:P400" si="192">P341+P367</f>
        <v>4747</v>
      </c>
      <c r="Q393" s="250">
        <f>P393/P401</f>
        <v>0.60937098844672655</v>
      </c>
    </row>
    <row r="394" spans="1:17" x14ac:dyDescent="0.2">
      <c r="A394" s="248" t="s">
        <v>39</v>
      </c>
      <c r="B394" s="262">
        <f>B342+B368</f>
        <v>2378</v>
      </c>
      <c r="C394" s="250">
        <f>B394/B401</f>
        <v>0.32174265999188201</v>
      </c>
      <c r="D394" s="262">
        <f t="shared" si="188"/>
        <v>4144</v>
      </c>
      <c r="E394" s="250">
        <f>D394/D401</f>
        <v>0.48275862068965519</v>
      </c>
      <c r="F394" s="262">
        <f t="shared" si="189"/>
        <v>2093</v>
      </c>
      <c r="G394" s="250">
        <f>F394/F401</f>
        <v>0.48516458043579047</v>
      </c>
      <c r="H394" s="262">
        <f t="shared" si="189"/>
        <v>1568</v>
      </c>
      <c r="I394" s="250">
        <f>H394/H401</f>
        <v>0.41230607415198528</v>
      </c>
      <c r="J394" s="262">
        <f t="shared" si="190"/>
        <v>1514</v>
      </c>
      <c r="K394" s="250">
        <f>J394/J401</f>
        <v>0.34700893880357553</v>
      </c>
      <c r="L394" s="262">
        <f t="shared" si="190"/>
        <v>1249</v>
      </c>
      <c r="M394" s="250">
        <f>L394/L401</f>
        <v>0.21122949433451715</v>
      </c>
      <c r="N394" s="262">
        <f t="shared" si="191"/>
        <v>1558</v>
      </c>
      <c r="O394" s="250">
        <f>N394/N401</f>
        <v>0.21281245731457452</v>
      </c>
      <c r="P394" s="262">
        <f t="shared" si="192"/>
        <v>1714</v>
      </c>
      <c r="Q394" s="250">
        <f>P394/P401</f>
        <v>0.22002567394094993</v>
      </c>
    </row>
    <row r="395" spans="1:17" x14ac:dyDescent="0.2">
      <c r="A395" s="248" t="s">
        <v>40</v>
      </c>
      <c r="B395" s="262">
        <f>B343+B369</f>
        <v>761</v>
      </c>
      <c r="C395" s="250">
        <f>B395/B401</f>
        <v>0.10296306318495467</v>
      </c>
      <c r="D395" s="262">
        <f t="shared" si="188"/>
        <v>1391</v>
      </c>
      <c r="E395" s="250">
        <f>D395/D401</f>
        <v>0.16204566635601117</v>
      </c>
      <c r="F395" s="262">
        <f t="shared" si="189"/>
        <v>738</v>
      </c>
      <c r="G395" s="250">
        <f>F395/F401</f>
        <v>0.17107093184979139</v>
      </c>
      <c r="H395" s="262">
        <f t="shared" si="189"/>
        <v>555</v>
      </c>
      <c r="I395" s="250">
        <f>H395/H401</f>
        <v>0.14593741782803049</v>
      </c>
      <c r="J395" s="262">
        <f t="shared" si="190"/>
        <v>526</v>
      </c>
      <c r="K395" s="250">
        <f>J395/J401</f>
        <v>0.12055924822369929</v>
      </c>
      <c r="L395" s="262">
        <f t="shared" si="190"/>
        <v>391</v>
      </c>
      <c r="M395" s="250">
        <f>L395/L401</f>
        <v>6.6125486216810414E-2</v>
      </c>
      <c r="N395" s="262">
        <f t="shared" si="191"/>
        <v>510</v>
      </c>
      <c r="O395" s="250">
        <f>N395/N401</f>
        <v>6.9662614396940312E-2</v>
      </c>
      <c r="P395" s="262">
        <f t="shared" si="192"/>
        <v>542</v>
      </c>
      <c r="Q395" s="250">
        <f>P395/P401</f>
        <v>6.9576379974326058E-2</v>
      </c>
    </row>
    <row r="396" spans="1:17" x14ac:dyDescent="0.2">
      <c r="A396" s="248" t="s">
        <v>41</v>
      </c>
      <c r="B396" s="262">
        <f t="shared" ref="B396:B401" si="193">B344+B370</f>
        <v>372</v>
      </c>
      <c r="C396" s="250">
        <f>B396/B401</f>
        <v>5.0331484237586252E-2</v>
      </c>
      <c r="D396" s="262">
        <f t="shared" si="188"/>
        <v>666</v>
      </c>
      <c r="E396" s="250">
        <f>D396/D401</f>
        <v>7.7586206896551727E-2</v>
      </c>
      <c r="F396" s="262">
        <f t="shared" si="189"/>
        <v>356</v>
      </c>
      <c r="G396" s="250">
        <f>F396/F401</f>
        <v>8.2522021325915629E-2</v>
      </c>
      <c r="H396" s="262">
        <f t="shared" si="189"/>
        <v>271</v>
      </c>
      <c r="I396" s="250">
        <f>H396/H401</f>
        <v>7.1259531948461741E-2</v>
      </c>
      <c r="J396" s="262">
        <f t="shared" si="190"/>
        <v>212</v>
      </c>
      <c r="K396" s="250">
        <f>J396/J401</f>
        <v>4.8590419436167771E-2</v>
      </c>
      <c r="L396" s="262">
        <f t="shared" si="190"/>
        <v>152</v>
      </c>
      <c r="M396" s="250">
        <f>L396/L401</f>
        <v>2.5706071368171823E-2</v>
      </c>
      <c r="N396" s="262">
        <f t="shared" si="191"/>
        <v>223</v>
      </c>
      <c r="O396" s="250">
        <f>N396/N401</f>
        <v>3.0460319628466057E-2</v>
      </c>
      <c r="P396" s="262">
        <f t="shared" si="192"/>
        <v>236</v>
      </c>
      <c r="Q396" s="250">
        <f>P396/P401</f>
        <v>3.0295250320924262E-2</v>
      </c>
    </row>
    <row r="397" spans="1:17" x14ac:dyDescent="0.2">
      <c r="A397" s="248" t="s">
        <v>91</v>
      </c>
      <c r="B397" s="262">
        <f t="shared" si="193"/>
        <v>412</v>
      </c>
      <c r="C397" s="250">
        <f>B397/B401</f>
        <v>5.5743471790014883E-2</v>
      </c>
      <c r="D397" s="262">
        <f t="shared" si="188"/>
        <v>754</v>
      </c>
      <c r="E397" s="250">
        <f>D397/D401</f>
        <v>8.7837837837837843E-2</v>
      </c>
      <c r="F397" s="262">
        <f t="shared" si="189"/>
        <v>433</v>
      </c>
      <c r="G397" s="250">
        <f>F397/F401</f>
        <v>0.10037088548910524</v>
      </c>
      <c r="H397" s="262">
        <f t="shared" si="189"/>
        <v>385</v>
      </c>
      <c r="I397" s="250">
        <f>H397/H401</f>
        <v>0.10123586642124638</v>
      </c>
      <c r="J397" s="262">
        <f t="shared" si="190"/>
        <v>313</v>
      </c>
      <c r="K397" s="250">
        <f>J397/J401</f>
        <v>7.1739628695851473E-2</v>
      </c>
      <c r="L397" s="262">
        <f t="shared" si="190"/>
        <v>212</v>
      </c>
      <c r="M397" s="250">
        <f>L397/L401</f>
        <v>3.585320480297649E-2</v>
      </c>
      <c r="N397" s="262">
        <f t="shared" si="191"/>
        <v>315</v>
      </c>
      <c r="O397" s="250">
        <f>N397/N401</f>
        <v>4.3026908892227836E-2</v>
      </c>
      <c r="P397" s="262">
        <f t="shared" si="192"/>
        <v>355</v>
      </c>
      <c r="Q397" s="250">
        <f>P397/P401</f>
        <v>4.5571245186136075E-2</v>
      </c>
    </row>
    <row r="398" spans="1:17" x14ac:dyDescent="0.2">
      <c r="A398" s="248" t="s">
        <v>92</v>
      </c>
      <c r="B398" s="262">
        <f t="shared" si="193"/>
        <v>192</v>
      </c>
      <c r="C398" s="250">
        <f>B398/B401</f>
        <v>2.5977540251657421E-2</v>
      </c>
      <c r="D398" s="262">
        <f t="shared" si="188"/>
        <v>320</v>
      </c>
      <c r="E398" s="250">
        <f>D398/D401</f>
        <v>3.7278657968313138E-2</v>
      </c>
      <c r="F398" s="262">
        <f t="shared" si="189"/>
        <v>203</v>
      </c>
      <c r="G398" s="250">
        <f>F398/F401</f>
        <v>4.7056096430227165E-2</v>
      </c>
      <c r="H398" s="262">
        <f t="shared" si="189"/>
        <v>200</v>
      </c>
      <c r="I398" s="250">
        <f>H398/H401</f>
        <v>5.2590060478569553E-2</v>
      </c>
      <c r="J398" s="262">
        <f t="shared" si="190"/>
        <v>167</v>
      </c>
      <c r="K398" s="250">
        <f>J398/J401</f>
        <v>3.8276415310566123E-2</v>
      </c>
      <c r="L398" s="262">
        <f t="shared" si="190"/>
        <v>106</v>
      </c>
      <c r="M398" s="250">
        <f>L398/L401</f>
        <v>1.7926602401488245E-2</v>
      </c>
      <c r="N398" s="262">
        <f t="shared" si="191"/>
        <v>142</v>
      </c>
      <c r="O398" s="250">
        <f>N398/N401</f>
        <v>1.9396257341893184E-2</v>
      </c>
      <c r="P398" s="262">
        <f t="shared" si="192"/>
        <v>173</v>
      </c>
      <c r="Q398" s="250">
        <f>P398/P401</f>
        <v>2.2207958921694481E-2</v>
      </c>
    </row>
    <row r="399" spans="1:17" x14ac:dyDescent="0.2">
      <c r="A399" s="248" t="s">
        <v>93</v>
      </c>
      <c r="B399" s="262">
        <f t="shared" si="193"/>
        <v>30</v>
      </c>
      <c r="C399" s="250">
        <f>B399/B401</f>
        <v>4.0589906643214721E-3</v>
      </c>
      <c r="D399" s="262">
        <f t="shared" si="188"/>
        <v>35</v>
      </c>
      <c r="E399" s="250">
        <f>D399/D401</f>
        <v>4.0773532152842493E-3</v>
      </c>
      <c r="F399" s="262">
        <f t="shared" si="189"/>
        <v>27</v>
      </c>
      <c r="G399" s="250">
        <f>F399/F401</f>
        <v>6.2586926286509036E-3</v>
      </c>
      <c r="H399" s="262">
        <f t="shared" si="189"/>
        <v>39</v>
      </c>
      <c r="I399" s="250">
        <f>H399/H401</f>
        <v>1.0255061793321063E-2</v>
      </c>
      <c r="J399" s="262">
        <f t="shared" si="190"/>
        <v>28</v>
      </c>
      <c r="K399" s="250">
        <f>J399/J401</f>
        <v>6.4176025670410267E-3</v>
      </c>
      <c r="L399" s="262">
        <f t="shared" si="190"/>
        <v>19</v>
      </c>
      <c r="M399" s="250">
        <f>L399/L401</f>
        <v>3.2132589210214779E-3</v>
      </c>
      <c r="N399" s="262">
        <f t="shared" si="191"/>
        <v>25</v>
      </c>
      <c r="O399" s="250">
        <f>N399/N401</f>
        <v>3.4148340390657015E-3</v>
      </c>
      <c r="P399" s="262">
        <f t="shared" si="192"/>
        <v>23</v>
      </c>
      <c r="Q399" s="250">
        <f>P399/P401</f>
        <v>2.9525032092426189E-3</v>
      </c>
    </row>
    <row r="400" spans="1:17" x14ac:dyDescent="0.2">
      <c r="A400" s="258" t="s">
        <v>94</v>
      </c>
      <c r="B400" s="263">
        <f t="shared" si="193"/>
        <v>576</v>
      </c>
      <c r="C400" s="260">
        <f>B400/B401</f>
        <v>7.7932620754972259E-2</v>
      </c>
      <c r="D400" s="263">
        <f t="shared" si="188"/>
        <v>1109</v>
      </c>
      <c r="E400" s="260">
        <f>D400/D401</f>
        <v>0.12919384902143524</v>
      </c>
      <c r="F400" s="263">
        <f t="shared" si="189"/>
        <v>663</v>
      </c>
      <c r="G400" s="260">
        <f>F400/F401</f>
        <v>0.15368567454798332</v>
      </c>
      <c r="H400" s="263">
        <f t="shared" si="189"/>
        <v>624</v>
      </c>
      <c r="I400" s="260">
        <f>H400/H401</f>
        <v>0.164080988693137</v>
      </c>
      <c r="J400" s="263">
        <f t="shared" si="190"/>
        <v>508</v>
      </c>
      <c r="K400" s="260">
        <f>J400/J401</f>
        <v>0.11643364657345863</v>
      </c>
      <c r="L400" s="263">
        <f t="shared" si="190"/>
        <v>337</v>
      </c>
      <c r="M400" s="260">
        <f>L400/L401</f>
        <v>5.6993066125486214E-2</v>
      </c>
      <c r="N400" s="263">
        <f t="shared" si="191"/>
        <v>489</v>
      </c>
      <c r="O400" s="260">
        <f>N400/N401</f>
        <v>6.6794153804125123E-2</v>
      </c>
      <c r="P400" s="263">
        <f t="shared" si="192"/>
        <v>551</v>
      </c>
      <c r="Q400" s="260">
        <f>P400/P401</f>
        <v>7.0731707317073164E-2</v>
      </c>
    </row>
    <row r="401" spans="1:17" ht="13.5" thickBot="1" x14ac:dyDescent="0.25">
      <c r="A401" s="253" t="s">
        <v>42</v>
      </c>
      <c r="B401" s="264">
        <f t="shared" si="193"/>
        <v>7391</v>
      </c>
      <c r="C401" s="254">
        <f t="shared" ref="C401:I401" si="194">SUM(C393:C399)</f>
        <v>1</v>
      </c>
      <c r="D401" s="264">
        <f t="shared" si="194"/>
        <v>8584</v>
      </c>
      <c r="E401" s="254">
        <f t="shared" si="194"/>
        <v>0.99999999999999989</v>
      </c>
      <c r="F401" s="264">
        <f t="shared" si="194"/>
        <v>4314</v>
      </c>
      <c r="G401" s="261">
        <f t="shared" si="194"/>
        <v>0.99999999999999989</v>
      </c>
      <c r="H401" s="264">
        <f t="shared" si="194"/>
        <v>3803</v>
      </c>
      <c r="I401" s="261">
        <f t="shared" si="194"/>
        <v>1</v>
      </c>
      <c r="J401" s="264">
        <f t="shared" ref="J401:O401" si="195">SUM(J393:J399)</f>
        <v>4363</v>
      </c>
      <c r="K401" s="261">
        <f t="shared" si="195"/>
        <v>1</v>
      </c>
      <c r="L401" s="264">
        <f t="shared" si="195"/>
        <v>5913</v>
      </c>
      <c r="M401" s="261">
        <f t="shared" si="195"/>
        <v>1</v>
      </c>
      <c r="N401" s="264">
        <f t="shared" si="195"/>
        <v>7321</v>
      </c>
      <c r="O401" s="261">
        <f t="shared" si="195"/>
        <v>1</v>
      </c>
      <c r="P401" s="264">
        <f>SUM(P393:P399)</f>
        <v>7790</v>
      </c>
      <c r="Q401" s="261">
        <f>SUM(Q393:Q399)</f>
        <v>1</v>
      </c>
    </row>
    <row r="403" spans="1:17" ht="13.5" thickBot="1" x14ac:dyDescent="0.25"/>
    <row r="404" spans="1:17" x14ac:dyDescent="0.2">
      <c r="A404" s="256" t="s">
        <v>71</v>
      </c>
      <c r="B404" s="1196">
        <v>2004</v>
      </c>
      <c r="C404" s="1197"/>
      <c r="D404" s="1196">
        <v>2005</v>
      </c>
      <c r="E404" s="1197"/>
      <c r="F404" s="1196">
        <v>2006</v>
      </c>
      <c r="G404" s="1197"/>
      <c r="H404" s="1196">
        <v>2007</v>
      </c>
      <c r="I404" s="1197"/>
      <c r="J404" s="1196">
        <v>2008</v>
      </c>
      <c r="K404" s="1197"/>
      <c r="L404" s="1196">
        <v>2009</v>
      </c>
      <c r="M404" s="1197"/>
      <c r="N404" s="1196">
        <v>2010</v>
      </c>
      <c r="O404" s="1197"/>
      <c r="P404" s="1196">
        <v>2011</v>
      </c>
      <c r="Q404" s="1197"/>
    </row>
    <row r="405" spans="1:17" x14ac:dyDescent="0.2">
      <c r="A405" s="248" t="s">
        <v>36</v>
      </c>
      <c r="B405" s="249" t="s">
        <v>45</v>
      </c>
      <c r="C405" s="6" t="s">
        <v>46</v>
      </c>
      <c r="D405" s="249" t="s">
        <v>45</v>
      </c>
      <c r="E405" s="6" t="s">
        <v>46</v>
      </c>
      <c r="F405" s="249" t="s">
        <v>45</v>
      </c>
      <c r="G405" s="6" t="s">
        <v>46</v>
      </c>
      <c r="H405" s="249" t="s">
        <v>45</v>
      </c>
      <c r="I405" s="6" t="s">
        <v>46</v>
      </c>
      <c r="J405" s="249" t="s">
        <v>45</v>
      </c>
      <c r="K405" s="6" t="s">
        <v>46</v>
      </c>
      <c r="L405" s="249" t="s">
        <v>45</v>
      </c>
      <c r="M405" s="6" t="s">
        <v>46</v>
      </c>
      <c r="N405" s="249" t="s">
        <v>45</v>
      </c>
      <c r="O405" s="6" t="s">
        <v>46</v>
      </c>
      <c r="P405" s="249" t="s">
        <v>45</v>
      </c>
      <c r="Q405" s="6" t="s">
        <v>46</v>
      </c>
    </row>
    <row r="406" spans="1:17" x14ac:dyDescent="0.2">
      <c r="A406" s="248" t="s">
        <v>38</v>
      </c>
      <c r="B406" s="262">
        <f t="shared" ref="B406:B413" si="196">B393*2</f>
        <v>6492</v>
      </c>
      <c r="C406" s="250">
        <f>B406/B414</f>
        <v>0.43918278987958326</v>
      </c>
      <c r="D406" s="262">
        <f t="shared" ref="D406:D413" si="197">D393*2</f>
        <v>2548</v>
      </c>
      <c r="E406" s="250">
        <f>D406/D414</f>
        <v>0.14841565703634668</v>
      </c>
      <c r="F406" s="262">
        <f t="shared" ref="F406:H413" si="198">F393*2</f>
        <v>928</v>
      </c>
      <c r="G406" s="250">
        <f>F406/F414</f>
        <v>0.10755679184051924</v>
      </c>
      <c r="H406" s="262">
        <f t="shared" si="198"/>
        <v>1570</v>
      </c>
      <c r="I406" s="250">
        <f>H406/H414</f>
        <v>0.20641598737838548</v>
      </c>
      <c r="J406" s="262">
        <f t="shared" ref="J406:L413" si="199">J393*2</f>
        <v>3206</v>
      </c>
      <c r="K406" s="250">
        <f>J406/J414</f>
        <v>0.3674077469630988</v>
      </c>
      <c r="L406" s="262">
        <f t="shared" si="199"/>
        <v>7568</v>
      </c>
      <c r="M406" s="250">
        <f>L406/L414</f>
        <v>0.63994588195501434</v>
      </c>
      <c r="N406" s="262">
        <f t="shared" ref="N406:N413" si="200">N393*2</f>
        <v>9096</v>
      </c>
      <c r="O406" s="250">
        <f>N406/N414</f>
        <v>0.62122660838683241</v>
      </c>
      <c r="P406" s="262">
        <f t="shared" ref="P406:P413" si="201">P393*2</f>
        <v>9494</v>
      </c>
      <c r="Q406" s="250">
        <f>P406/P414</f>
        <v>0.60937098844672655</v>
      </c>
    </row>
    <row r="407" spans="1:17" x14ac:dyDescent="0.2">
      <c r="A407" s="248" t="s">
        <v>39</v>
      </c>
      <c r="B407" s="262">
        <f t="shared" si="196"/>
        <v>4756</v>
      </c>
      <c r="C407" s="250">
        <f>B407/B414</f>
        <v>0.32174265999188201</v>
      </c>
      <c r="D407" s="262">
        <f t="shared" si="197"/>
        <v>8288</v>
      </c>
      <c r="E407" s="250">
        <f>D407/D414</f>
        <v>0.48275862068965519</v>
      </c>
      <c r="F407" s="262">
        <f t="shared" si="198"/>
        <v>4186</v>
      </c>
      <c r="G407" s="250">
        <f>F407/F414</f>
        <v>0.48516458043579047</v>
      </c>
      <c r="H407" s="262">
        <f t="shared" si="198"/>
        <v>3136</v>
      </c>
      <c r="I407" s="250">
        <f>H407/H414</f>
        <v>0.41230607415198528</v>
      </c>
      <c r="J407" s="262">
        <f t="shared" si="199"/>
        <v>3028</v>
      </c>
      <c r="K407" s="250">
        <f>J407/J414</f>
        <v>0.34700893880357553</v>
      </c>
      <c r="L407" s="262">
        <f t="shared" si="199"/>
        <v>2498</v>
      </c>
      <c r="M407" s="250">
        <f>L407/L414</f>
        <v>0.21122949433451715</v>
      </c>
      <c r="N407" s="262">
        <f t="shared" si="200"/>
        <v>3116</v>
      </c>
      <c r="O407" s="250">
        <f>N407/N414</f>
        <v>0.21281245731457452</v>
      </c>
      <c r="P407" s="262">
        <f t="shared" si="201"/>
        <v>3428</v>
      </c>
      <c r="Q407" s="250">
        <f>P407/P414</f>
        <v>0.22002567394094993</v>
      </c>
    </row>
    <row r="408" spans="1:17" x14ac:dyDescent="0.2">
      <c r="A408" s="248" t="s">
        <v>40</v>
      </c>
      <c r="B408" s="262">
        <f t="shared" si="196"/>
        <v>1522</v>
      </c>
      <c r="C408" s="250">
        <f>B408/B414</f>
        <v>0.10296306318495467</v>
      </c>
      <c r="D408" s="262">
        <f t="shared" si="197"/>
        <v>2782</v>
      </c>
      <c r="E408" s="250">
        <f>D408/D414</f>
        <v>0.16204566635601117</v>
      </c>
      <c r="F408" s="262">
        <f t="shared" si="198"/>
        <v>1476</v>
      </c>
      <c r="G408" s="250">
        <f>F408/F414</f>
        <v>0.17107093184979139</v>
      </c>
      <c r="H408" s="262">
        <f t="shared" si="198"/>
        <v>1110</v>
      </c>
      <c r="I408" s="250">
        <f>H408/H414</f>
        <v>0.14593741782803049</v>
      </c>
      <c r="J408" s="262">
        <f t="shared" si="199"/>
        <v>1052</v>
      </c>
      <c r="K408" s="250">
        <f>J408/J414</f>
        <v>0.12055924822369929</v>
      </c>
      <c r="L408" s="262">
        <f t="shared" si="199"/>
        <v>782</v>
      </c>
      <c r="M408" s="250">
        <f>L408/L414</f>
        <v>6.6125486216810414E-2</v>
      </c>
      <c r="N408" s="262">
        <f t="shared" si="200"/>
        <v>1020</v>
      </c>
      <c r="O408" s="250">
        <f>N408/N414</f>
        <v>6.9662614396940312E-2</v>
      </c>
      <c r="P408" s="262">
        <f t="shared" si="201"/>
        <v>1084</v>
      </c>
      <c r="Q408" s="250">
        <f>P408/P414</f>
        <v>6.9576379974326058E-2</v>
      </c>
    </row>
    <row r="409" spans="1:17" x14ac:dyDescent="0.2">
      <c r="A409" s="248" t="s">
        <v>41</v>
      </c>
      <c r="B409" s="262">
        <f t="shared" si="196"/>
        <v>744</v>
      </c>
      <c r="C409" s="250">
        <f>B409/B414</f>
        <v>5.0331484237586252E-2</v>
      </c>
      <c r="D409" s="262">
        <f t="shared" si="197"/>
        <v>1332</v>
      </c>
      <c r="E409" s="250">
        <f>D409/D414</f>
        <v>7.7586206896551727E-2</v>
      </c>
      <c r="F409" s="262">
        <f t="shared" si="198"/>
        <v>712</v>
      </c>
      <c r="G409" s="250">
        <f>F409/F414</f>
        <v>8.2522021325915629E-2</v>
      </c>
      <c r="H409" s="262">
        <f t="shared" si="198"/>
        <v>542</v>
      </c>
      <c r="I409" s="250">
        <f>H409/H414</f>
        <v>7.1259531948461741E-2</v>
      </c>
      <c r="J409" s="262">
        <f t="shared" si="199"/>
        <v>424</v>
      </c>
      <c r="K409" s="250">
        <f>J409/J414</f>
        <v>4.8590419436167771E-2</v>
      </c>
      <c r="L409" s="262">
        <f t="shared" si="199"/>
        <v>304</v>
      </c>
      <c r="M409" s="250">
        <f>L409/L414</f>
        <v>2.5706071368171823E-2</v>
      </c>
      <c r="N409" s="262">
        <f t="shared" si="200"/>
        <v>446</v>
      </c>
      <c r="O409" s="250">
        <f>N409/N414</f>
        <v>3.0460319628466057E-2</v>
      </c>
      <c r="P409" s="262">
        <f t="shared" si="201"/>
        <v>472</v>
      </c>
      <c r="Q409" s="250">
        <f>P409/P414</f>
        <v>3.0295250320924262E-2</v>
      </c>
    </row>
    <row r="410" spans="1:17" x14ac:dyDescent="0.2">
      <c r="A410" s="248" t="s">
        <v>91</v>
      </c>
      <c r="B410" s="262">
        <f t="shared" si="196"/>
        <v>824</v>
      </c>
      <c r="C410" s="250">
        <f>B410/B414</f>
        <v>5.5743471790014883E-2</v>
      </c>
      <c r="D410" s="262">
        <f t="shared" si="197"/>
        <v>1508</v>
      </c>
      <c r="E410" s="250">
        <f>D410/D414</f>
        <v>8.7837837837837843E-2</v>
      </c>
      <c r="F410" s="262">
        <f t="shared" si="198"/>
        <v>866</v>
      </c>
      <c r="G410" s="250">
        <f>F410/F414</f>
        <v>0.10037088548910524</v>
      </c>
      <c r="H410" s="262">
        <f t="shared" si="198"/>
        <v>770</v>
      </c>
      <c r="I410" s="250">
        <f>H410/H414</f>
        <v>0.10123586642124638</v>
      </c>
      <c r="J410" s="262">
        <f t="shared" si="199"/>
        <v>626</v>
      </c>
      <c r="K410" s="250">
        <f>J410/J414</f>
        <v>7.1739628695851473E-2</v>
      </c>
      <c r="L410" s="262">
        <f t="shared" si="199"/>
        <v>424</v>
      </c>
      <c r="M410" s="250">
        <f>L410/L414</f>
        <v>3.585320480297649E-2</v>
      </c>
      <c r="N410" s="262">
        <f t="shared" si="200"/>
        <v>630</v>
      </c>
      <c r="O410" s="250">
        <f>N410/N414</f>
        <v>4.3026908892227836E-2</v>
      </c>
      <c r="P410" s="262">
        <f t="shared" si="201"/>
        <v>710</v>
      </c>
      <c r="Q410" s="250">
        <f>P410/P414</f>
        <v>4.5571245186136075E-2</v>
      </c>
    </row>
    <row r="411" spans="1:17" x14ac:dyDescent="0.2">
      <c r="A411" s="248" t="s">
        <v>92</v>
      </c>
      <c r="B411" s="262">
        <f t="shared" si="196"/>
        <v>384</v>
      </c>
      <c r="C411" s="250">
        <f>B411/B414</f>
        <v>2.5977540251657421E-2</v>
      </c>
      <c r="D411" s="262">
        <f t="shared" si="197"/>
        <v>640</v>
      </c>
      <c r="E411" s="250">
        <f>D411/D414</f>
        <v>3.7278657968313138E-2</v>
      </c>
      <c r="F411" s="262">
        <f t="shared" si="198"/>
        <v>406</v>
      </c>
      <c r="G411" s="250">
        <f>F411/F414</f>
        <v>4.7056096430227165E-2</v>
      </c>
      <c r="H411" s="262">
        <f t="shared" si="198"/>
        <v>400</v>
      </c>
      <c r="I411" s="250">
        <f>H411/H414</f>
        <v>5.2590060478569553E-2</v>
      </c>
      <c r="J411" s="262">
        <f t="shared" si="199"/>
        <v>334</v>
      </c>
      <c r="K411" s="250">
        <f>J411/J414</f>
        <v>3.8276415310566123E-2</v>
      </c>
      <c r="L411" s="262">
        <f t="shared" si="199"/>
        <v>212</v>
      </c>
      <c r="M411" s="250">
        <f>L411/L414</f>
        <v>1.7926602401488245E-2</v>
      </c>
      <c r="N411" s="262">
        <f t="shared" si="200"/>
        <v>284</v>
      </c>
      <c r="O411" s="250">
        <f>N411/N414</f>
        <v>1.9396257341893184E-2</v>
      </c>
      <c r="P411" s="262">
        <f t="shared" si="201"/>
        <v>346</v>
      </c>
      <c r="Q411" s="250">
        <f>P411/P414</f>
        <v>2.2207958921694481E-2</v>
      </c>
    </row>
    <row r="412" spans="1:17" x14ac:dyDescent="0.2">
      <c r="A412" s="248" t="s">
        <v>93</v>
      </c>
      <c r="B412" s="262">
        <f t="shared" si="196"/>
        <v>60</v>
      </c>
      <c r="C412" s="250">
        <f>B412/B414</f>
        <v>4.0589906643214721E-3</v>
      </c>
      <c r="D412" s="262">
        <f t="shared" si="197"/>
        <v>70</v>
      </c>
      <c r="E412" s="250">
        <f>D412/D414</f>
        <v>4.0773532152842493E-3</v>
      </c>
      <c r="F412" s="262">
        <f t="shared" si="198"/>
        <v>54</v>
      </c>
      <c r="G412" s="250">
        <f>F412/F414</f>
        <v>6.2586926286509036E-3</v>
      </c>
      <c r="H412" s="262">
        <f t="shared" si="198"/>
        <v>78</v>
      </c>
      <c r="I412" s="250">
        <f>H412/H414</f>
        <v>1.0255061793321063E-2</v>
      </c>
      <c r="J412" s="262">
        <f t="shared" si="199"/>
        <v>56</v>
      </c>
      <c r="K412" s="250">
        <f>J412/J414</f>
        <v>6.4176025670410267E-3</v>
      </c>
      <c r="L412" s="262">
        <f t="shared" si="199"/>
        <v>38</v>
      </c>
      <c r="M412" s="250">
        <f>L412/L414</f>
        <v>3.2132589210214779E-3</v>
      </c>
      <c r="N412" s="262">
        <f t="shared" si="200"/>
        <v>50</v>
      </c>
      <c r="O412" s="250">
        <f>N412/N414</f>
        <v>3.4148340390657015E-3</v>
      </c>
      <c r="P412" s="262">
        <f t="shared" si="201"/>
        <v>46</v>
      </c>
      <c r="Q412" s="250">
        <f>P412/P414</f>
        <v>2.9525032092426189E-3</v>
      </c>
    </row>
    <row r="413" spans="1:17" x14ac:dyDescent="0.2">
      <c r="A413" s="258" t="s">
        <v>94</v>
      </c>
      <c r="B413" s="263">
        <f t="shared" si="196"/>
        <v>1152</v>
      </c>
      <c r="C413" s="260">
        <f>B413/B414</f>
        <v>7.7932620754972259E-2</v>
      </c>
      <c r="D413" s="263">
        <f t="shared" si="197"/>
        <v>2218</v>
      </c>
      <c r="E413" s="260">
        <f>D413/D414</f>
        <v>0.12919384902143524</v>
      </c>
      <c r="F413" s="263">
        <f t="shared" si="198"/>
        <v>1326</v>
      </c>
      <c r="G413" s="260">
        <f>F413/F414</f>
        <v>0.15368567454798332</v>
      </c>
      <c r="H413" s="263">
        <f t="shared" si="198"/>
        <v>1248</v>
      </c>
      <c r="I413" s="260">
        <f>H413/H414</f>
        <v>0.164080988693137</v>
      </c>
      <c r="J413" s="263">
        <f t="shared" si="199"/>
        <v>1016</v>
      </c>
      <c r="K413" s="260">
        <f>J413/J414</f>
        <v>0.11643364657345863</v>
      </c>
      <c r="L413" s="263">
        <f t="shared" si="199"/>
        <v>674</v>
      </c>
      <c r="M413" s="260">
        <f>L413/L414</f>
        <v>5.6993066125486214E-2</v>
      </c>
      <c r="N413" s="263">
        <f t="shared" si="200"/>
        <v>978</v>
      </c>
      <c r="O413" s="260">
        <f>N413/N414</f>
        <v>6.6794153804125123E-2</v>
      </c>
      <c r="P413" s="263">
        <f t="shared" si="201"/>
        <v>1102</v>
      </c>
      <c r="Q413" s="260">
        <f>P413/P414</f>
        <v>7.0731707317073164E-2</v>
      </c>
    </row>
    <row r="414" spans="1:17" ht="13.5" thickBot="1" x14ac:dyDescent="0.25">
      <c r="A414" s="253" t="s">
        <v>84</v>
      </c>
      <c r="B414" s="264">
        <f t="shared" ref="B414:G414" si="202">SUM(B406:B412)</f>
        <v>14782</v>
      </c>
      <c r="C414" s="254">
        <f t="shared" si="202"/>
        <v>1</v>
      </c>
      <c r="D414" s="264">
        <f t="shared" si="202"/>
        <v>17168</v>
      </c>
      <c r="E414" s="254">
        <f t="shared" si="202"/>
        <v>0.99999999999999989</v>
      </c>
      <c r="F414" s="264">
        <f t="shared" si="202"/>
        <v>8628</v>
      </c>
      <c r="G414" s="254">
        <f t="shared" si="202"/>
        <v>0.99999999999999989</v>
      </c>
      <c r="H414" s="264">
        <f t="shared" ref="H414:M414" si="203">SUM(H406:H412)</f>
        <v>7606</v>
      </c>
      <c r="I414" s="254">
        <f t="shared" si="203"/>
        <v>1</v>
      </c>
      <c r="J414" s="264">
        <f t="shared" si="203"/>
        <v>8726</v>
      </c>
      <c r="K414" s="254">
        <f t="shared" si="203"/>
        <v>1</v>
      </c>
      <c r="L414" s="264">
        <f t="shared" si="203"/>
        <v>11826</v>
      </c>
      <c r="M414" s="254">
        <f t="shared" si="203"/>
        <v>1</v>
      </c>
      <c r="N414" s="264">
        <f>SUM(N406:N412)</f>
        <v>14642</v>
      </c>
      <c r="O414" s="254">
        <f>SUM(O406:O412)</f>
        <v>1</v>
      </c>
      <c r="P414" s="264">
        <f>SUM(P406:P412)</f>
        <v>15580</v>
      </c>
      <c r="Q414" s="254">
        <f>SUM(Q406:Q412)</f>
        <v>1</v>
      </c>
    </row>
    <row r="416" spans="1:17" ht="13.5" thickBot="1" x14ac:dyDescent="0.25"/>
    <row r="417" spans="1:17" x14ac:dyDescent="0.2">
      <c r="A417" s="247" t="s">
        <v>72</v>
      </c>
      <c r="B417" s="1198">
        <v>2004</v>
      </c>
      <c r="C417" s="1199"/>
      <c r="D417" s="1198">
        <v>2005</v>
      </c>
      <c r="E417" s="1199"/>
      <c r="F417" s="1198">
        <v>2006</v>
      </c>
      <c r="G417" s="1199"/>
      <c r="H417" s="1198">
        <v>2007</v>
      </c>
      <c r="I417" s="1199"/>
      <c r="J417" s="1198">
        <v>2008</v>
      </c>
      <c r="K417" s="1199"/>
      <c r="L417" s="1198">
        <v>2009</v>
      </c>
      <c r="M417" s="1199"/>
      <c r="N417" s="1198">
        <v>2010</v>
      </c>
      <c r="O417" s="1199"/>
      <c r="P417" s="1198">
        <v>2011</v>
      </c>
      <c r="Q417" s="1199"/>
    </row>
    <row r="418" spans="1:17" x14ac:dyDescent="0.2">
      <c r="A418" s="248" t="s">
        <v>36</v>
      </c>
      <c r="B418" s="249" t="s">
        <v>29</v>
      </c>
      <c r="C418" s="6" t="s">
        <v>37</v>
      </c>
      <c r="D418" s="249" t="s">
        <v>29</v>
      </c>
      <c r="E418" s="6" t="s">
        <v>37</v>
      </c>
      <c r="F418" s="249" t="s">
        <v>29</v>
      </c>
      <c r="G418" s="6" t="s">
        <v>37</v>
      </c>
      <c r="H418" s="249" t="s">
        <v>29</v>
      </c>
      <c r="I418" s="6" t="s">
        <v>37</v>
      </c>
      <c r="J418" s="249" t="s">
        <v>29</v>
      </c>
      <c r="K418" s="6" t="s">
        <v>37</v>
      </c>
      <c r="L418" s="249" t="s">
        <v>29</v>
      </c>
      <c r="M418" s="6" t="s">
        <v>37</v>
      </c>
      <c r="N418" s="249" t="s">
        <v>29</v>
      </c>
      <c r="O418" s="6" t="s">
        <v>37</v>
      </c>
      <c r="P418" s="249" t="s">
        <v>29</v>
      </c>
      <c r="Q418" s="6" t="s">
        <v>37</v>
      </c>
    </row>
    <row r="419" spans="1:17" x14ac:dyDescent="0.2">
      <c r="A419" s="248" t="s">
        <v>38</v>
      </c>
      <c r="B419" s="262">
        <f>'Closed Transactions'!B59</f>
        <v>234</v>
      </c>
      <c r="C419" s="250">
        <f>B419/B427</f>
        <v>0.37380191693290737</v>
      </c>
      <c r="D419" s="262">
        <f>'Closed Transactions'!B71</f>
        <v>82</v>
      </c>
      <c r="E419" s="250">
        <f>D419/D427</f>
        <v>0.10073710073710074</v>
      </c>
      <c r="F419" s="262">
        <f>'Closed Transactions'!B83</f>
        <v>54</v>
      </c>
      <c r="G419" s="250">
        <f>F419/F427</f>
        <v>0.13917525773195877</v>
      </c>
      <c r="H419" s="262">
        <f>'Closed Transactions'!B95</f>
        <v>72</v>
      </c>
      <c r="I419" s="250">
        <f>H419/H427</f>
        <v>0.23529411764705882</v>
      </c>
      <c r="J419" s="262">
        <f>'Closed Transactions'!B107</f>
        <v>224</v>
      </c>
      <c r="K419" s="250">
        <f>J419/J427</f>
        <v>0.47058823529411764</v>
      </c>
      <c r="L419" s="262">
        <f>'Closed Transactions'!B119</f>
        <v>453</v>
      </c>
      <c r="M419" s="250">
        <f>L419/L427</f>
        <v>0.61800818553888126</v>
      </c>
      <c r="N419" s="262">
        <f>'Closed Transactions'!B131</f>
        <v>433</v>
      </c>
      <c r="O419" s="250">
        <f>N419/N427</f>
        <v>0.66615384615384621</v>
      </c>
      <c r="P419" s="262">
        <f>'Closed Transactions'!B143</f>
        <v>438</v>
      </c>
      <c r="Q419" s="250">
        <f>P419/P427</f>
        <v>0.65081723625557208</v>
      </c>
    </row>
    <row r="420" spans="1:17" x14ac:dyDescent="0.2">
      <c r="A420" s="248" t="s">
        <v>39</v>
      </c>
      <c r="B420" s="262">
        <f>'Closed Transactions'!C59</f>
        <v>251</v>
      </c>
      <c r="C420" s="250">
        <f>B420/B427</f>
        <v>0.40095846645367411</v>
      </c>
      <c r="D420" s="262">
        <f>'Closed Transactions'!C71</f>
        <v>432</v>
      </c>
      <c r="E420" s="250">
        <f>D420/D427</f>
        <v>0.53071253071253066</v>
      </c>
      <c r="F420" s="262">
        <f>'Closed Transactions'!C83</f>
        <v>207</v>
      </c>
      <c r="G420" s="250">
        <f>F420/F427</f>
        <v>0.53350515463917525</v>
      </c>
      <c r="H420" s="262">
        <f>'Closed Transactions'!C95</f>
        <v>137</v>
      </c>
      <c r="I420" s="250">
        <f>H420/H427</f>
        <v>0.44771241830065361</v>
      </c>
      <c r="J420" s="262">
        <f>'Closed Transactions'!C107</f>
        <v>151</v>
      </c>
      <c r="K420" s="250">
        <f>J420/J427</f>
        <v>0.3172268907563025</v>
      </c>
      <c r="L420" s="262">
        <f>'Closed Transactions'!C119</f>
        <v>174</v>
      </c>
      <c r="M420" s="250">
        <f>L420/L427</f>
        <v>0.23738062755798089</v>
      </c>
      <c r="N420" s="262">
        <f>'Closed Transactions'!C131</f>
        <v>125</v>
      </c>
      <c r="O420" s="250">
        <f>N420/N427</f>
        <v>0.19230769230769232</v>
      </c>
      <c r="P420" s="262">
        <f>'Closed Transactions'!C143</f>
        <v>143</v>
      </c>
      <c r="Q420" s="250">
        <f>P420/P427</f>
        <v>0.21248142644873699</v>
      </c>
    </row>
    <row r="421" spans="1:17" x14ac:dyDescent="0.2">
      <c r="A421" s="248" t="s">
        <v>40</v>
      </c>
      <c r="B421" s="262">
        <f>'Closed Transactions'!D59</f>
        <v>67</v>
      </c>
      <c r="C421" s="250">
        <f>B421/B427</f>
        <v>0.10702875399361023</v>
      </c>
      <c r="D421" s="262">
        <f>'Closed Transactions'!D71</f>
        <v>147</v>
      </c>
      <c r="E421" s="250">
        <f>D421/D427</f>
        <v>0.18058968058968058</v>
      </c>
      <c r="F421" s="262">
        <f>'Closed Transactions'!D83</f>
        <v>46</v>
      </c>
      <c r="G421" s="250">
        <f>F421/F427</f>
        <v>0.11855670103092783</v>
      </c>
      <c r="H421" s="262">
        <f>'Closed Transactions'!D95</f>
        <v>43</v>
      </c>
      <c r="I421" s="250">
        <f>H421/H427</f>
        <v>0.14052287581699346</v>
      </c>
      <c r="J421" s="262">
        <f>'Closed Transactions'!D107</f>
        <v>43</v>
      </c>
      <c r="K421" s="250">
        <f>J421/J427</f>
        <v>9.0336134453781511E-2</v>
      </c>
      <c r="L421" s="262">
        <f>'Closed Transactions'!D119</f>
        <v>47</v>
      </c>
      <c r="M421" s="250">
        <f>L421/L427</f>
        <v>6.4120054570259211E-2</v>
      </c>
      <c r="N421" s="262">
        <f>'Closed Transactions'!D131</f>
        <v>43</v>
      </c>
      <c r="O421" s="250">
        <f>N421/N427</f>
        <v>6.615384615384616E-2</v>
      </c>
      <c r="P421" s="262">
        <f>'Closed Transactions'!D143</f>
        <v>42</v>
      </c>
      <c r="Q421" s="250">
        <f>P421/P427</f>
        <v>6.2407132243684993E-2</v>
      </c>
    </row>
    <row r="422" spans="1:17" x14ac:dyDescent="0.2">
      <c r="A422" s="248" t="s">
        <v>41</v>
      </c>
      <c r="B422" s="262">
        <f>'Closed Transactions'!E59</f>
        <v>32</v>
      </c>
      <c r="C422" s="250">
        <f>B422/B427</f>
        <v>5.1118210862619806E-2</v>
      </c>
      <c r="D422" s="262">
        <f>'Closed Transactions'!E71</f>
        <v>66</v>
      </c>
      <c r="E422" s="250">
        <f>D422/D427</f>
        <v>8.1081081081081086E-2</v>
      </c>
      <c r="F422" s="262">
        <f>'Closed Transactions'!E83</f>
        <v>25</v>
      </c>
      <c r="G422" s="250">
        <f>F422/F427</f>
        <v>6.4432989690721643E-2</v>
      </c>
      <c r="H422" s="262">
        <f>'Closed Transactions'!E95</f>
        <v>15</v>
      </c>
      <c r="I422" s="250">
        <f>H422/H427</f>
        <v>4.9019607843137254E-2</v>
      </c>
      <c r="J422" s="262">
        <f>'Closed Transactions'!E107</f>
        <v>23</v>
      </c>
      <c r="K422" s="250">
        <f>J422/J427</f>
        <v>4.8319327731092439E-2</v>
      </c>
      <c r="L422" s="262">
        <f>'Closed Transactions'!E119</f>
        <v>17</v>
      </c>
      <c r="M422" s="250">
        <f>L422/L427</f>
        <v>2.3192360163710776E-2</v>
      </c>
      <c r="N422" s="262">
        <f>'Closed Transactions'!E131</f>
        <v>15</v>
      </c>
      <c r="O422" s="250">
        <f>N422/N427</f>
        <v>2.3076923076923078E-2</v>
      </c>
      <c r="P422" s="262">
        <f>'Closed Transactions'!E143</f>
        <v>19</v>
      </c>
      <c r="Q422" s="250">
        <f>P422/P427</f>
        <v>2.8231797919762259E-2</v>
      </c>
    </row>
    <row r="423" spans="1:17" x14ac:dyDescent="0.2">
      <c r="A423" s="248" t="s">
        <v>91</v>
      </c>
      <c r="B423" s="262">
        <f>'Closed Transactions'!F59</f>
        <v>24</v>
      </c>
      <c r="C423" s="250">
        <f>B423/B427</f>
        <v>3.8338658146964855E-2</v>
      </c>
      <c r="D423" s="262">
        <f>'Closed Transactions'!F71</f>
        <v>66</v>
      </c>
      <c r="E423" s="250">
        <f>D423/D427</f>
        <v>8.1081081081081086E-2</v>
      </c>
      <c r="F423" s="262">
        <f>'Closed Transactions'!F83</f>
        <v>23</v>
      </c>
      <c r="G423" s="250">
        <f>F423/F427</f>
        <v>5.9278350515463915E-2</v>
      </c>
      <c r="H423" s="262">
        <f>'Closed Transactions'!F95</f>
        <v>21</v>
      </c>
      <c r="I423" s="250">
        <f>H423/H427</f>
        <v>6.8627450980392163E-2</v>
      </c>
      <c r="J423" s="262">
        <f>'Closed Transactions'!F107</f>
        <v>19</v>
      </c>
      <c r="K423" s="250">
        <f>J423/J427</f>
        <v>3.9915966386554619E-2</v>
      </c>
      <c r="L423" s="262">
        <f>'Closed Transactions'!F119</f>
        <v>25</v>
      </c>
      <c r="M423" s="250">
        <f>L423/L427</f>
        <v>3.4106412005457026E-2</v>
      </c>
      <c r="N423" s="262">
        <f>'Closed Transactions'!F131</f>
        <v>25</v>
      </c>
      <c r="O423" s="250">
        <f>N423/N427</f>
        <v>3.8461538461538464E-2</v>
      </c>
      <c r="P423" s="262">
        <f>'Closed Transactions'!F143</f>
        <v>18</v>
      </c>
      <c r="Q423" s="250">
        <f>P423/P427</f>
        <v>2.6745913818722138E-2</v>
      </c>
    </row>
    <row r="424" spans="1:17" x14ac:dyDescent="0.2">
      <c r="A424" s="248" t="s">
        <v>92</v>
      </c>
      <c r="B424" s="262">
        <f>'Closed Transactions'!G59</f>
        <v>16</v>
      </c>
      <c r="C424" s="250">
        <f>B424/B427</f>
        <v>2.5559105431309903E-2</v>
      </c>
      <c r="D424" s="262">
        <f>'Closed Transactions'!G71</f>
        <v>20</v>
      </c>
      <c r="E424" s="250">
        <f>D424/D427</f>
        <v>2.4570024570024569E-2</v>
      </c>
      <c r="F424" s="262">
        <f>'Closed Transactions'!G83</f>
        <v>30</v>
      </c>
      <c r="G424" s="250">
        <f>F424/F427</f>
        <v>7.7319587628865982E-2</v>
      </c>
      <c r="H424" s="262">
        <f>'Closed Transactions'!G95</f>
        <v>17</v>
      </c>
      <c r="I424" s="250">
        <f>H424/H427</f>
        <v>5.5555555555555552E-2</v>
      </c>
      <c r="J424" s="262">
        <f>'Closed Transactions'!G107</f>
        <v>15</v>
      </c>
      <c r="K424" s="250">
        <f>J424/J427</f>
        <v>3.1512605042016806E-2</v>
      </c>
      <c r="L424" s="262">
        <f>'Closed Transactions'!G119</f>
        <v>16</v>
      </c>
      <c r="M424" s="250">
        <f>L424/L427</f>
        <v>2.1828103683492497E-2</v>
      </c>
      <c r="N424" s="262">
        <f>'Closed Transactions'!G131</f>
        <v>9</v>
      </c>
      <c r="O424" s="250">
        <f>N424/N427</f>
        <v>1.3846153846153847E-2</v>
      </c>
      <c r="P424" s="262">
        <f>'Closed Transactions'!G143</f>
        <v>11</v>
      </c>
      <c r="Q424" s="250">
        <f>P424/P427</f>
        <v>1.6344725111441308E-2</v>
      </c>
    </row>
    <row r="425" spans="1:17" x14ac:dyDescent="0.2">
      <c r="A425" s="248" t="s">
        <v>93</v>
      </c>
      <c r="B425" s="262">
        <f>'Closed Transactions'!H59</f>
        <v>2</v>
      </c>
      <c r="C425" s="250">
        <f>B425/B427</f>
        <v>3.1948881789137379E-3</v>
      </c>
      <c r="D425" s="262">
        <f>'Closed Transactions'!H71</f>
        <v>1</v>
      </c>
      <c r="E425" s="250">
        <f>D425/D427</f>
        <v>1.2285012285012285E-3</v>
      </c>
      <c r="F425" s="262">
        <f>'Closed Transactions'!H83</f>
        <v>3</v>
      </c>
      <c r="G425" s="250">
        <f>F425/F427</f>
        <v>7.7319587628865982E-3</v>
      </c>
      <c r="H425" s="262">
        <f>'Closed Transactions'!H95</f>
        <v>1</v>
      </c>
      <c r="I425" s="250">
        <f>H425/H427</f>
        <v>3.2679738562091504E-3</v>
      </c>
      <c r="J425" s="262">
        <f>'Closed Transactions'!H107</f>
        <v>1</v>
      </c>
      <c r="K425" s="250">
        <f>J425/J427</f>
        <v>2.1008403361344537E-3</v>
      </c>
      <c r="L425" s="262">
        <f>'Closed Transactions'!H119</f>
        <v>1</v>
      </c>
      <c r="M425" s="250">
        <f>L425/L427</f>
        <v>1.364256480218281E-3</v>
      </c>
      <c r="N425" s="262">
        <f>'Closed Transactions'!H131</f>
        <v>0</v>
      </c>
      <c r="O425" s="250">
        <f>N425/N427</f>
        <v>0</v>
      </c>
      <c r="P425" s="262">
        <f>'Closed Transactions'!H143</f>
        <v>2</v>
      </c>
      <c r="Q425" s="250">
        <f>P425/P427</f>
        <v>2.9717682020802376E-3</v>
      </c>
    </row>
    <row r="426" spans="1:17" x14ac:dyDescent="0.2">
      <c r="A426" s="251" t="s">
        <v>94</v>
      </c>
      <c r="B426" s="715">
        <f>'Closed Transactions'!I59</f>
        <v>42</v>
      </c>
      <c r="C426" s="252">
        <f>B426/B427</f>
        <v>6.7092651757188496E-2</v>
      </c>
      <c r="D426" s="715">
        <f>'Closed Transactions'!I71</f>
        <v>87</v>
      </c>
      <c r="E426" s="252">
        <f>D426/D427</f>
        <v>0.10687960687960688</v>
      </c>
      <c r="F426" s="715">
        <f>'Closed Transactions'!I83</f>
        <v>56</v>
      </c>
      <c r="G426" s="252">
        <f>F426/F427</f>
        <v>0.14432989690721648</v>
      </c>
      <c r="H426" s="715">
        <f>'Closed Transactions'!I95</f>
        <v>39</v>
      </c>
      <c r="I426" s="252">
        <f>H426/H427</f>
        <v>0.12745098039215685</v>
      </c>
      <c r="J426" s="715">
        <f>'Closed Transactions'!I107</f>
        <v>35</v>
      </c>
      <c r="K426" s="252">
        <f>J426/J427</f>
        <v>7.3529411764705885E-2</v>
      </c>
      <c r="L426" s="715">
        <f>'Closed Transactions'!I119</f>
        <v>42</v>
      </c>
      <c r="M426" s="252">
        <f>L426/L427</f>
        <v>5.7298772169167803E-2</v>
      </c>
      <c r="N426" s="715">
        <f>'Closed Transactions'!I131</f>
        <v>34</v>
      </c>
      <c r="O426" s="252">
        <f>N426/N427</f>
        <v>5.2307692307692305E-2</v>
      </c>
      <c r="P426" s="715">
        <f>'Closed Transactions'!I143</f>
        <v>31</v>
      </c>
      <c r="Q426" s="252">
        <f>P426/P427</f>
        <v>4.6062407132243688E-2</v>
      </c>
    </row>
    <row r="427" spans="1:17" ht="13.5" thickBot="1" x14ac:dyDescent="0.25">
      <c r="A427" s="253" t="s">
        <v>42</v>
      </c>
      <c r="B427" s="264">
        <f t="shared" ref="B427:G427" si="204">SUM(B419:B425)</f>
        <v>626</v>
      </c>
      <c r="C427" s="254">
        <f t="shared" si="204"/>
        <v>1</v>
      </c>
      <c r="D427" s="264">
        <f t="shared" si="204"/>
        <v>814</v>
      </c>
      <c r="E427" s="254">
        <f t="shared" si="204"/>
        <v>1</v>
      </c>
      <c r="F427" s="264">
        <f t="shared" si="204"/>
        <v>388</v>
      </c>
      <c r="G427" s="254">
        <f t="shared" si="204"/>
        <v>1</v>
      </c>
      <c r="H427" s="264">
        <f t="shared" ref="H427:M427" si="205">SUM(H419:H425)</f>
        <v>306</v>
      </c>
      <c r="I427" s="254">
        <f t="shared" si="205"/>
        <v>1</v>
      </c>
      <c r="J427" s="264">
        <f t="shared" si="205"/>
        <v>476</v>
      </c>
      <c r="K427" s="254">
        <f t="shared" si="205"/>
        <v>1</v>
      </c>
      <c r="L427" s="264">
        <f t="shared" si="205"/>
        <v>733</v>
      </c>
      <c r="M427" s="254">
        <f t="shared" si="205"/>
        <v>0.99999999999999989</v>
      </c>
      <c r="N427" s="264">
        <f>SUM(N419:N425)</f>
        <v>650</v>
      </c>
      <c r="O427" s="254">
        <f>SUM(O419:O425)</f>
        <v>1</v>
      </c>
      <c r="P427" s="264">
        <f>SUM(P419:P425)</f>
        <v>673</v>
      </c>
      <c r="Q427" s="254">
        <f>SUM(Q419:Q425)</f>
        <v>1.0000000000000002</v>
      </c>
    </row>
    <row r="429" spans="1:17" ht="13.5" thickBot="1" x14ac:dyDescent="0.25"/>
    <row r="430" spans="1:17" x14ac:dyDescent="0.2">
      <c r="A430" s="247" t="s">
        <v>73</v>
      </c>
      <c r="B430" s="1198">
        <v>2004</v>
      </c>
      <c r="C430" s="1199"/>
      <c r="D430" s="1198">
        <v>2005</v>
      </c>
      <c r="E430" s="1199"/>
      <c r="F430" s="1198">
        <v>2006</v>
      </c>
      <c r="G430" s="1199"/>
      <c r="H430" s="1198">
        <v>2007</v>
      </c>
      <c r="I430" s="1199"/>
      <c r="J430" s="1198">
        <v>2008</v>
      </c>
      <c r="K430" s="1199"/>
      <c r="L430" s="1198">
        <v>2009</v>
      </c>
      <c r="M430" s="1199"/>
      <c r="N430" s="1198">
        <v>2010</v>
      </c>
      <c r="O430" s="1199"/>
      <c r="P430" s="1198">
        <v>2011</v>
      </c>
      <c r="Q430" s="1199"/>
    </row>
    <row r="431" spans="1:17" x14ac:dyDescent="0.2">
      <c r="A431" s="248" t="s">
        <v>36</v>
      </c>
      <c r="B431" s="249" t="s">
        <v>45</v>
      </c>
      <c r="C431" s="6" t="s">
        <v>46</v>
      </c>
      <c r="D431" s="249" t="s">
        <v>45</v>
      </c>
      <c r="E431" s="6" t="s">
        <v>46</v>
      </c>
      <c r="F431" s="249" t="s">
        <v>45</v>
      </c>
      <c r="G431" s="6" t="s">
        <v>46</v>
      </c>
      <c r="H431" s="249" t="s">
        <v>45</v>
      </c>
      <c r="I431" s="6" t="s">
        <v>46</v>
      </c>
      <c r="J431" s="249" t="s">
        <v>45</v>
      </c>
      <c r="K431" s="6" t="s">
        <v>46</v>
      </c>
      <c r="L431" s="249" t="s">
        <v>45</v>
      </c>
      <c r="M431" s="6" t="s">
        <v>46</v>
      </c>
      <c r="N431" s="249" t="s">
        <v>45</v>
      </c>
      <c r="O431" s="6" t="s">
        <v>46</v>
      </c>
      <c r="P431" s="249" t="s">
        <v>45</v>
      </c>
      <c r="Q431" s="6" t="s">
        <v>46</v>
      </c>
    </row>
    <row r="432" spans="1:17" x14ac:dyDescent="0.2">
      <c r="A432" s="248" t="s">
        <v>38</v>
      </c>
      <c r="B432" s="262">
        <f t="shared" ref="B432:B439" si="206">B419*2</f>
        <v>468</v>
      </c>
      <c r="C432" s="250">
        <f>B432/B440</f>
        <v>0.37380191693290737</v>
      </c>
      <c r="D432" s="262">
        <f t="shared" ref="D432:D439" si="207">D419*2</f>
        <v>164</v>
      </c>
      <c r="E432" s="250">
        <f>D432/D440</f>
        <v>0.10073710073710074</v>
      </c>
      <c r="F432" s="262">
        <f t="shared" ref="F432:H439" si="208">F419*2</f>
        <v>108</v>
      </c>
      <c r="G432" s="250">
        <f>F432/F440</f>
        <v>0.13917525773195877</v>
      </c>
      <c r="H432" s="262">
        <f t="shared" si="208"/>
        <v>144</v>
      </c>
      <c r="I432" s="250">
        <f>H432/H440</f>
        <v>0.23529411764705882</v>
      </c>
      <c r="J432" s="262">
        <f t="shared" ref="J432:L439" si="209">J419*2</f>
        <v>448</v>
      </c>
      <c r="K432" s="250">
        <f>J432/J440</f>
        <v>0.47058823529411764</v>
      </c>
      <c r="L432" s="262">
        <f t="shared" si="209"/>
        <v>906</v>
      </c>
      <c r="M432" s="250">
        <f>L432/L440</f>
        <v>0.61800818553888126</v>
      </c>
      <c r="N432" s="262">
        <f t="shared" ref="N432:N439" si="210">N419*2</f>
        <v>866</v>
      </c>
      <c r="O432" s="250">
        <f>N432/N440</f>
        <v>0.66615384615384621</v>
      </c>
      <c r="P432" s="262">
        <f t="shared" ref="P432:P439" si="211">P419*2</f>
        <v>876</v>
      </c>
      <c r="Q432" s="250">
        <f>P432/P440</f>
        <v>0.65081723625557208</v>
      </c>
    </row>
    <row r="433" spans="1:17" x14ac:dyDescent="0.2">
      <c r="A433" s="248" t="s">
        <v>39</v>
      </c>
      <c r="B433" s="262">
        <f t="shared" si="206"/>
        <v>502</v>
      </c>
      <c r="C433" s="250">
        <f>B433/B440</f>
        <v>0.40095846645367411</v>
      </c>
      <c r="D433" s="262">
        <f t="shared" si="207"/>
        <v>864</v>
      </c>
      <c r="E433" s="250">
        <f>D433/D440</f>
        <v>0.53071253071253066</v>
      </c>
      <c r="F433" s="262">
        <f t="shared" si="208"/>
        <v>414</v>
      </c>
      <c r="G433" s="250">
        <f>F433/F440</f>
        <v>0.53350515463917525</v>
      </c>
      <c r="H433" s="262">
        <f t="shared" si="208"/>
        <v>274</v>
      </c>
      <c r="I433" s="250">
        <f>H433/H440</f>
        <v>0.44771241830065361</v>
      </c>
      <c r="J433" s="262">
        <f t="shared" si="209"/>
        <v>302</v>
      </c>
      <c r="K433" s="250">
        <f>J433/J440</f>
        <v>0.3172268907563025</v>
      </c>
      <c r="L433" s="262">
        <f t="shared" si="209"/>
        <v>348</v>
      </c>
      <c r="M433" s="250">
        <f>L433/L440</f>
        <v>0.23738062755798089</v>
      </c>
      <c r="N433" s="262">
        <f t="shared" si="210"/>
        <v>250</v>
      </c>
      <c r="O433" s="250">
        <f>N433/N440</f>
        <v>0.19230769230769232</v>
      </c>
      <c r="P433" s="262">
        <f t="shared" si="211"/>
        <v>286</v>
      </c>
      <c r="Q433" s="250">
        <f>P433/P440</f>
        <v>0.21248142644873699</v>
      </c>
    </row>
    <row r="434" spans="1:17" x14ac:dyDescent="0.2">
      <c r="A434" s="248" t="s">
        <v>40</v>
      </c>
      <c r="B434" s="262">
        <f t="shared" si="206"/>
        <v>134</v>
      </c>
      <c r="C434" s="250">
        <f>B434/B440</f>
        <v>0.10702875399361023</v>
      </c>
      <c r="D434" s="262">
        <f t="shared" si="207"/>
        <v>294</v>
      </c>
      <c r="E434" s="250">
        <f>D434/D440</f>
        <v>0.18058968058968058</v>
      </c>
      <c r="F434" s="262">
        <f t="shared" si="208"/>
        <v>92</v>
      </c>
      <c r="G434" s="250">
        <f>F434/F440</f>
        <v>0.11855670103092783</v>
      </c>
      <c r="H434" s="262">
        <f t="shared" si="208"/>
        <v>86</v>
      </c>
      <c r="I434" s="250">
        <f>H434/H440</f>
        <v>0.14052287581699346</v>
      </c>
      <c r="J434" s="262">
        <f t="shared" si="209"/>
        <v>86</v>
      </c>
      <c r="K434" s="250">
        <f>J434/J440</f>
        <v>9.0336134453781511E-2</v>
      </c>
      <c r="L434" s="262">
        <f t="shared" si="209"/>
        <v>94</v>
      </c>
      <c r="M434" s="250">
        <f>L434/L440</f>
        <v>6.4120054570259211E-2</v>
      </c>
      <c r="N434" s="262">
        <f t="shared" si="210"/>
        <v>86</v>
      </c>
      <c r="O434" s="250">
        <f>N434/N440</f>
        <v>6.615384615384616E-2</v>
      </c>
      <c r="P434" s="262">
        <f t="shared" si="211"/>
        <v>84</v>
      </c>
      <c r="Q434" s="250">
        <f>P434/P440</f>
        <v>6.2407132243684993E-2</v>
      </c>
    </row>
    <row r="435" spans="1:17" x14ac:dyDescent="0.2">
      <c r="A435" s="248" t="s">
        <v>41</v>
      </c>
      <c r="B435" s="262">
        <f t="shared" si="206"/>
        <v>64</v>
      </c>
      <c r="C435" s="250">
        <f>B435/B440</f>
        <v>5.1118210862619806E-2</v>
      </c>
      <c r="D435" s="262">
        <f t="shared" si="207"/>
        <v>132</v>
      </c>
      <c r="E435" s="250">
        <f>D435/D440</f>
        <v>8.1081081081081086E-2</v>
      </c>
      <c r="F435" s="262">
        <f t="shared" si="208"/>
        <v>50</v>
      </c>
      <c r="G435" s="250">
        <f>F435/F440</f>
        <v>6.4432989690721643E-2</v>
      </c>
      <c r="H435" s="262">
        <f t="shared" si="208"/>
        <v>30</v>
      </c>
      <c r="I435" s="250">
        <f>H435/H440</f>
        <v>4.9019607843137254E-2</v>
      </c>
      <c r="J435" s="262">
        <f t="shared" si="209"/>
        <v>46</v>
      </c>
      <c r="K435" s="250">
        <f>J435/J440</f>
        <v>4.8319327731092439E-2</v>
      </c>
      <c r="L435" s="262">
        <f t="shared" si="209"/>
        <v>34</v>
      </c>
      <c r="M435" s="250">
        <f>L435/L440</f>
        <v>2.3192360163710776E-2</v>
      </c>
      <c r="N435" s="262">
        <f t="shared" si="210"/>
        <v>30</v>
      </c>
      <c r="O435" s="250">
        <f>N435/N440</f>
        <v>2.3076923076923078E-2</v>
      </c>
      <c r="P435" s="262">
        <f t="shared" si="211"/>
        <v>38</v>
      </c>
      <c r="Q435" s="250">
        <f>P435/P440</f>
        <v>2.8231797919762259E-2</v>
      </c>
    </row>
    <row r="436" spans="1:17" x14ac:dyDescent="0.2">
      <c r="A436" s="248" t="s">
        <v>91</v>
      </c>
      <c r="B436" s="262">
        <f t="shared" si="206"/>
        <v>48</v>
      </c>
      <c r="C436" s="250">
        <f>B436/B440</f>
        <v>3.8338658146964855E-2</v>
      </c>
      <c r="D436" s="262">
        <f t="shared" si="207"/>
        <v>132</v>
      </c>
      <c r="E436" s="250">
        <f>D436/D440</f>
        <v>8.1081081081081086E-2</v>
      </c>
      <c r="F436" s="262">
        <f t="shared" si="208"/>
        <v>46</v>
      </c>
      <c r="G436" s="250">
        <f>F436/F440</f>
        <v>5.9278350515463915E-2</v>
      </c>
      <c r="H436" s="262">
        <f t="shared" si="208"/>
        <v>42</v>
      </c>
      <c r="I436" s="250">
        <f>H436/H440</f>
        <v>6.8627450980392163E-2</v>
      </c>
      <c r="J436" s="262">
        <f t="shared" si="209"/>
        <v>38</v>
      </c>
      <c r="K436" s="250">
        <f>J436/J440</f>
        <v>3.9915966386554619E-2</v>
      </c>
      <c r="L436" s="262">
        <f t="shared" si="209"/>
        <v>50</v>
      </c>
      <c r="M436" s="250">
        <f>L436/L440</f>
        <v>3.4106412005457026E-2</v>
      </c>
      <c r="N436" s="262">
        <f t="shared" si="210"/>
        <v>50</v>
      </c>
      <c r="O436" s="250">
        <f>N436/N440</f>
        <v>3.8461538461538464E-2</v>
      </c>
      <c r="P436" s="262">
        <f t="shared" si="211"/>
        <v>36</v>
      </c>
      <c r="Q436" s="250">
        <f>P436/P440</f>
        <v>2.6745913818722138E-2</v>
      </c>
    </row>
    <row r="437" spans="1:17" x14ac:dyDescent="0.2">
      <c r="A437" s="248" t="s">
        <v>92</v>
      </c>
      <c r="B437" s="262">
        <f t="shared" si="206"/>
        <v>32</v>
      </c>
      <c r="C437" s="250">
        <f>B437/B440</f>
        <v>2.5559105431309903E-2</v>
      </c>
      <c r="D437" s="262">
        <f t="shared" si="207"/>
        <v>40</v>
      </c>
      <c r="E437" s="250">
        <f>D437/D440</f>
        <v>2.4570024570024569E-2</v>
      </c>
      <c r="F437" s="262">
        <f t="shared" si="208"/>
        <v>60</v>
      </c>
      <c r="G437" s="250">
        <f>F437/F440</f>
        <v>7.7319587628865982E-2</v>
      </c>
      <c r="H437" s="262">
        <f t="shared" si="208"/>
        <v>34</v>
      </c>
      <c r="I437" s="250">
        <f>H437/H440</f>
        <v>5.5555555555555552E-2</v>
      </c>
      <c r="J437" s="262">
        <f t="shared" si="209"/>
        <v>30</v>
      </c>
      <c r="K437" s="250">
        <f>J437/J440</f>
        <v>3.1512605042016806E-2</v>
      </c>
      <c r="L437" s="262">
        <f t="shared" si="209"/>
        <v>32</v>
      </c>
      <c r="M437" s="250">
        <f>L437/L440</f>
        <v>2.1828103683492497E-2</v>
      </c>
      <c r="N437" s="262">
        <f t="shared" si="210"/>
        <v>18</v>
      </c>
      <c r="O437" s="250">
        <f>N437/N440</f>
        <v>1.3846153846153847E-2</v>
      </c>
      <c r="P437" s="262">
        <f t="shared" si="211"/>
        <v>22</v>
      </c>
      <c r="Q437" s="250">
        <f>P437/P440</f>
        <v>1.6344725111441308E-2</v>
      </c>
    </row>
    <row r="438" spans="1:17" x14ac:dyDescent="0.2">
      <c r="A438" s="248" t="s">
        <v>93</v>
      </c>
      <c r="B438" s="262">
        <f t="shared" si="206"/>
        <v>4</v>
      </c>
      <c r="C438" s="250">
        <f>B438/B440</f>
        <v>3.1948881789137379E-3</v>
      </c>
      <c r="D438" s="262">
        <f t="shared" si="207"/>
        <v>2</v>
      </c>
      <c r="E438" s="250">
        <f>D438/D440</f>
        <v>1.2285012285012285E-3</v>
      </c>
      <c r="F438" s="262">
        <f t="shared" si="208"/>
        <v>6</v>
      </c>
      <c r="G438" s="250">
        <f>F438/F440</f>
        <v>7.7319587628865982E-3</v>
      </c>
      <c r="H438" s="262">
        <f t="shared" si="208"/>
        <v>2</v>
      </c>
      <c r="I438" s="250">
        <f>H438/H440</f>
        <v>3.2679738562091504E-3</v>
      </c>
      <c r="J438" s="262">
        <f t="shared" si="209"/>
        <v>2</v>
      </c>
      <c r="K438" s="250">
        <f>J438/J440</f>
        <v>2.1008403361344537E-3</v>
      </c>
      <c r="L438" s="262">
        <f t="shared" si="209"/>
        <v>2</v>
      </c>
      <c r="M438" s="250">
        <f>L438/L440</f>
        <v>1.364256480218281E-3</v>
      </c>
      <c r="N438" s="262">
        <f t="shared" si="210"/>
        <v>0</v>
      </c>
      <c r="O438" s="250">
        <f>N438/N440</f>
        <v>0</v>
      </c>
      <c r="P438" s="262">
        <f t="shared" si="211"/>
        <v>4</v>
      </c>
      <c r="Q438" s="250">
        <f>P438/P440</f>
        <v>2.9717682020802376E-3</v>
      </c>
    </row>
    <row r="439" spans="1:17" x14ac:dyDescent="0.2">
      <c r="A439" s="251" t="s">
        <v>94</v>
      </c>
      <c r="B439" s="715">
        <f t="shared" si="206"/>
        <v>84</v>
      </c>
      <c r="C439" s="252">
        <f>B439/B440</f>
        <v>6.7092651757188496E-2</v>
      </c>
      <c r="D439" s="715">
        <f t="shared" si="207"/>
        <v>174</v>
      </c>
      <c r="E439" s="252">
        <f>D439/D440</f>
        <v>0.10687960687960688</v>
      </c>
      <c r="F439" s="715">
        <f t="shared" si="208"/>
        <v>112</v>
      </c>
      <c r="G439" s="252">
        <f>F439/F440</f>
        <v>0.14432989690721648</v>
      </c>
      <c r="H439" s="715">
        <f t="shared" si="208"/>
        <v>78</v>
      </c>
      <c r="I439" s="252">
        <f>H439/H440</f>
        <v>0.12745098039215685</v>
      </c>
      <c r="J439" s="715">
        <f t="shared" si="209"/>
        <v>70</v>
      </c>
      <c r="K439" s="252">
        <f>J439/J440</f>
        <v>7.3529411764705885E-2</v>
      </c>
      <c r="L439" s="715">
        <f t="shared" si="209"/>
        <v>84</v>
      </c>
      <c r="M439" s="252">
        <f>L439/L440</f>
        <v>5.7298772169167803E-2</v>
      </c>
      <c r="N439" s="715">
        <f t="shared" si="210"/>
        <v>68</v>
      </c>
      <c r="O439" s="252">
        <f>N439/N440</f>
        <v>5.2307692307692305E-2</v>
      </c>
      <c r="P439" s="715">
        <f t="shared" si="211"/>
        <v>62</v>
      </c>
      <c r="Q439" s="252">
        <f>P439/P440</f>
        <v>4.6062407132243688E-2</v>
      </c>
    </row>
    <row r="440" spans="1:17" ht="13.5" thickBot="1" x14ac:dyDescent="0.25">
      <c r="A440" s="253" t="s">
        <v>84</v>
      </c>
      <c r="B440" s="264">
        <f t="shared" ref="B440:G440" si="212">SUM(B432:B438)</f>
        <v>1252</v>
      </c>
      <c r="C440" s="254">
        <f t="shared" si="212"/>
        <v>1</v>
      </c>
      <c r="D440" s="264">
        <f t="shared" si="212"/>
        <v>1628</v>
      </c>
      <c r="E440" s="254">
        <f t="shared" si="212"/>
        <v>1</v>
      </c>
      <c r="F440" s="264">
        <f t="shared" si="212"/>
        <v>776</v>
      </c>
      <c r="G440" s="254">
        <f t="shared" si="212"/>
        <v>1</v>
      </c>
      <c r="H440" s="264">
        <f t="shared" ref="H440:M440" si="213">SUM(H432:H438)</f>
        <v>612</v>
      </c>
      <c r="I440" s="261">
        <f t="shared" si="213"/>
        <v>1</v>
      </c>
      <c r="J440" s="264">
        <f t="shared" si="213"/>
        <v>952</v>
      </c>
      <c r="K440" s="261">
        <f t="shared" si="213"/>
        <v>1</v>
      </c>
      <c r="L440" s="264">
        <f t="shared" si="213"/>
        <v>1466</v>
      </c>
      <c r="M440" s="261">
        <f t="shared" si="213"/>
        <v>0.99999999999999989</v>
      </c>
      <c r="N440" s="264">
        <f>SUM(N432:N438)</f>
        <v>1300</v>
      </c>
      <c r="O440" s="261">
        <f>SUM(O432:O438)</f>
        <v>1</v>
      </c>
      <c r="P440" s="264">
        <f>SUM(P432:P438)</f>
        <v>1346</v>
      </c>
      <c r="Q440" s="261">
        <f>SUM(Q432:Q438)</f>
        <v>1.0000000000000002</v>
      </c>
    </row>
    <row r="441" spans="1:17" x14ac:dyDescent="0.2">
      <c r="C441" s="183"/>
      <c r="E441" s="183"/>
      <c r="G441" s="183"/>
      <c r="I441" s="183"/>
      <c r="J441" s="719"/>
      <c r="K441" s="183"/>
      <c r="M441" s="183"/>
      <c r="O441" s="183"/>
      <c r="Q441" s="183"/>
    </row>
    <row r="442" spans="1:17" ht="13.5" thickBot="1" x14ac:dyDescent="0.25">
      <c r="G442" s="183"/>
      <c r="I442" s="183"/>
      <c r="K442" s="183"/>
      <c r="M442" s="183"/>
      <c r="O442" s="183"/>
      <c r="Q442" s="183"/>
    </row>
    <row r="443" spans="1:17" x14ac:dyDescent="0.2">
      <c r="A443" s="256" t="s">
        <v>100</v>
      </c>
      <c r="B443" s="1196">
        <v>2004</v>
      </c>
      <c r="C443" s="1197"/>
      <c r="D443" s="1196">
        <v>2005</v>
      </c>
      <c r="E443" s="1197"/>
      <c r="F443" s="1196">
        <v>2006</v>
      </c>
      <c r="G443" s="1197"/>
      <c r="H443" s="1196">
        <v>2007</v>
      </c>
      <c r="I443" s="1197"/>
      <c r="J443" s="1196">
        <v>2008</v>
      </c>
      <c r="K443" s="1197"/>
      <c r="L443" s="1196">
        <v>2009</v>
      </c>
      <c r="M443" s="1197"/>
      <c r="N443" s="1196">
        <v>2010</v>
      </c>
      <c r="O443" s="1197"/>
      <c r="P443" s="1196">
        <v>2011</v>
      </c>
      <c r="Q443" s="1197"/>
    </row>
    <row r="444" spans="1:17" x14ac:dyDescent="0.2">
      <c r="A444" s="248" t="s">
        <v>36</v>
      </c>
      <c r="B444" s="249" t="s">
        <v>29</v>
      </c>
      <c r="C444" s="265" t="s">
        <v>37</v>
      </c>
      <c r="D444" s="249" t="s">
        <v>29</v>
      </c>
      <c r="E444" s="6" t="s">
        <v>37</v>
      </c>
      <c r="F444" s="249" t="s">
        <v>29</v>
      </c>
      <c r="G444" s="6" t="s">
        <v>37</v>
      </c>
      <c r="H444" s="249" t="s">
        <v>29</v>
      </c>
      <c r="I444" s="6" t="s">
        <v>37</v>
      </c>
      <c r="J444" s="249" t="s">
        <v>29</v>
      </c>
      <c r="K444" s="6" t="s">
        <v>37</v>
      </c>
      <c r="L444" s="249" t="s">
        <v>29</v>
      </c>
      <c r="M444" s="6" t="s">
        <v>37</v>
      </c>
      <c r="N444" s="249" t="s">
        <v>29</v>
      </c>
      <c r="O444" s="6" t="s">
        <v>37</v>
      </c>
      <c r="P444" s="249" t="s">
        <v>29</v>
      </c>
      <c r="Q444" s="6" t="s">
        <v>37</v>
      </c>
    </row>
    <row r="445" spans="1:17" x14ac:dyDescent="0.2">
      <c r="A445" s="248" t="s">
        <v>38</v>
      </c>
      <c r="B445" s="262">
        <f>B393+B419</f>
        <v>3480</v>
      </c>
      <c r="C445" s="250">
        <f>B445/B453</f>
        <v>0.43407758513159533</v>
      </c>
      <c r="D445" s="262">
        <f t="shared" ref="D445:D452" si="214">D393+D419</f>
        <v>1356</v>
      </c>
      <c r="E445" s="250">
        <f>D445/D453</f>
        <v>0.14428601830176632</v>
      </c>
      <c r="F445" s="262">
        <f t="shared" ref="F445:H452" si="215">F393+F419</f>
        <v>518</v>
      </c>
      <c r="G445" s="250">
        <f>F445/F453</f>
        <v>0.11016588685665674</v>
      </c>
      <c r="H445" s="262">
        <f t="shared" si="215"/>
        <v>857</v>
      </c>
      <c r="I445" s="250">
        <f>H445/H453</f>
        <v>0.20856656120710634</v>
      </c>
      <c r="J445" s="262">
        <f t="shared" ref="J445:L452" si="216">J393+J419</f>
        <v>1827</v>
      </c>
      <c r="K445" s="250">
        <f>J445/J453</f>
        <v>0.37755734655920647</v>
      </c>
      <c r="L445" s="262">
        <f t="shared" si="216"/>
        <v>4237</v>
      </c>
      <c r="M445" s="250">
        <f>L445/L453</f>
        <v>0.63752633162804695</v>
      </c>
      <c r="N445" s="262">
        <f t="shared" ref="N445:N452" si="217">N393+N419</f>
        <v>4981</v>
      </c>
      <c r="O445" s="250">
        <f>N445/N453</f>
        <v>0.62489022707314013</v>
      </c>
      <c r="P445" s="262">
        <f t="shared" ref="P445:P452" si="218">P393+P419</f>
        <v>5185</v>
      </c>
      <c r="Q445" s="250">
        <f>P445/P453</f>
        <v>0.61266690298948367</v>
      </c>
    </row>
    <row r="446" spans="1:17" x14ac:dyDescent="0.2">
      <c r="A446" s="248" t="s">
        <v>39</v>
      </c>
      <c r="B446" s="262">
        <f>B394+B420</f>
        <v>2629</v>
      </c>
      <c r="C446" s="250">
        <f>B446/B453</f>
        <v>0.32792815267556441</v>
      </c>
      <c r="D446" s="262">
        <f t="shared" si="214"/>
        <v>4576</v>
      </c>
      <c r="E446" s="250">
        <f>D446/D453</f>
        <v>0.48691210895935305</v>
      </c>
      <c r="F446" s="262">
        <f t="shared" si="215"/>
        <v>2300</v>
      </c>
      <c r="G446" s="250">
        <f>F446/F453</f>
        <v>0.48915355168013613</v>
      </c>
      <c r="H446" s="262">
        <f t="shared" si="215"/>
        <v>1705</v>
      </c>
      <c r="I446" s="250">
        <f>H446/H453</f>
        <v>0.41494280846921394</v>
      </c>
      <c r="J446" s="262">
        <f t="shared" si="216"/>
        <v>1665</v>
      </c>
      <c r="K446" s="250">
        <f>J446/J453</f>
        <v>0.34407935523868566</v>
      </c>
      <c r="L446" s="262">
        <f t="shared" si="216"/>
        <v>1423</v>
      </c>
      <c r="M446" s="250">
        <f>L446/L453</f>
        <v>0.21411375263316282</v>
      </c>
      <c r="N446" s="262">
        <f t="shared" si="217"/>
        <v>1683</v>
      </c>
      <c r="O446" s="250">
        <f>N446/N453</f>
        <v>0.21114038389160708</v>
      </c>
      <c r="P446" s="262">
        <f t="shared" si="218"/>
        <v>1857</v>
      </c>
      <c r="Q446" s="250">
        <f>P446/P453</f>
        <v>0.21942573555476783</v>
      </c>
    </row>
    <row r="447" spans="1:17" x14ac:dyDescent="0.2">
      <c r="A447" s="248" t="s">
        <v>40</v>
      </c>
      <c r="B447" s="262">
        <f>B395+B421</f>
        <v>828</v>
      </c>
      <c r="C447" s="250">
        <f>B447/B453</f>
        <v>0.1032805288761382</v>
      </c>
      <c r="D447" s="262">
        <f t="shared" si="214"/>
        <v>1538</v>
      </c>
      <c r="E447" s="250">
        <f>D447/D453</f>
        <v>0.16365184081719514</v>
      </c>
      <c r="F447" s="262">
        <f t="shared" si="215"/>
        <v>784</v>
      </c>
      <c r="G447" s="250">
        <f>F447/F453</f>
        <v>0.16673755848575075</v>
      </c>
      <c r="H447" s="262">
        <f t="shared" si="215"/>
        <v>598</v>
      </c>
      <c r="I447" s="250">
        <f>H447/H453</f>
        <v>0.14553419323436359</v>
      </c>
      <c r="J447" s="262">
        <f t="shared" si="216"/>
        <v>569</v>
      </c>
      <c r="K447" s="250">
        <f>J447/J453</f>
        <v>0.11758627815664394</v>
      </c>
      <c r="L447" s="262">
        <f t="shared" si="216"/>
        <v>438</v>
      </c>
      <c r="M447" s="250">
        <f>L447/L453</f>
        <v>6.5904303340355103E-2</v>
      </c>
      <c r="N447" s="262">
        <f t="shared" si="217"/>
        <v>553</v>
      </c>
      <c r="O447" s="250">
        <f>N447/N453</f>
        <v>6.9376489775435951E-2</v>
      </c>
      <c r="P447" s="262">
        <f t="shared" si="218"/>
        <v>584</v>
      </c>
      <c r="Q447" s="250">
        <f>P447/P453</f>
        <v>6.9006262554649658E-2</v>
      </c>
    </row>
    <row r="448" spans="1:17" x14ac:dyDescent="0.2">
      <c r="A448" s="248" t="s">
        <v>41</v>
      </c>
      <c r="B448" s="262">
        <f t="shared" ref="B448:B453" si="219">B396+B422</f>
        <v>404</v>
      </c>
      <c r="C448" s="250">
        <f>B448/B453</f>
        <v>5.0392915055507047E-2</v>
      </c>
      <c r="D448" s="262">
        <f t="shared" si="214"/>
        <v>732</v>
      </c>
      <c r="E448" s="250">
        <f>D448/D453</f>
        <v>7.7888912534581828E-2</v>
      </c>
      <c r="F448" s="262">
        <f t="shared" si="215"/>
        <v>381</v>
      </c>
      <c r="G448" s="250">
        <f>F448/F453</f>
        <v>8.1029349213100801E-2</v>
      </c>
      <c r="H448" s="262">
        <f t="shared" si="215"/>
        <v>286</v>
      </c>
      <c r="I448" s="250">
        <f>H448/H453</f>
        <v>6.9603309807739114E-2</v>
      </c>
      <c r="J448" s="262">
        <f t="shared" si="216"/>
        <v>235</v>
      </c>
      <c r="K448" s="250">
        <f>J448/J453</f>
        <v>4.856375284149618E-2</v>
      </c>
      <c r="L448" s="262">
        <f t="shared" si="216"/>
        <v>169</v>
      </c>
      <c r="M448" s="250">
        <f>L448/L453</f>
        <v>2.5428829371050257E-2</v>
      </c>
      <c r="N448" s="262">
        <f t="shared" si="217"/>
        <v>238</v>
      </c>
      <c r="O448" s="250">
        <f>N448/N453</f>
        <v>2.9858236105883829E-2</v>
      </c>
      <c r="P448" s="262">
        <f t="shared" si="218"/>
        <v>255</v>
      </c>
      <c r="Q448" s="250">
        <f>P448/P453</f>
        <v>3.0131159163417229E-2</v>
      </c>
    </row>
    <row r="449" spans="1:17" x14ac:dyDescent="0.2">
      <c r="A449" s="248" t="s">
        <v>91</v>
      </c>
      <c r="B449" s="262">
        <f t="shared" si="219"/>
        <v>436</v>
      </c>
      <c r="C449" s="250">
        <f>B449/B453</f>
        <v>5.4384433079705627E-2</v>
      </c>
      <c r="D449" s="262">
        <f t="shared" si="214"/>
        <v>820</v>
      </c>
      <c r="E449" s="250">
        <f>D449/D453</f>
        <v>8.7252606937646304E-2</v>
      </c>
      <c r="F449" s="262">
        <f t="shared" si="215"/>
        <v>456</v>
      </c>
      <c r="G449" s="250">
        <f>F449/F453</f>
        <v>9.6980008507018295E-2</v>
      </c>
      <c r="H449" s="262">
        <f t="shared" si="215"/>
        <v>406</v>
      </c>
      <c r="I449" s="250">
        <f>H449/H453</f>
        <v>9.8807495741056212E-2</v>
      </c>
      <c r="J449" s="262">
        <f t="shared" si="216"/>
        <v>332</v>
      </c>
      <c r="K449" s="250">
        <f>J449/J453</f>
        <v>6.8609216780326512E-2</v>
      </c>
      <c r="L449" s="262">
        <f t="shared" si="216"/>
        <v>237</v>
      </c>
      <c r="M449" s="250">
        <f>L449/L453</f>
        <v>3.5660547697863379E-2</v>
      </c>
      <c r="N449" s="262">
        <f t="shared" si="217"/>
        <v>340</v>
      </c>
      <c r="O449" s="250">
        <f>N449/N453</f>
        <v>4.2654623008405466E-2</v>
      </c>
      <c r="P449" s="262">
        <f t="shared" si="218"/>
        <v>373</v>
      </c>
      <c r="Q449" s="250">
        <f>P449/P453</f>
        <v>4.4074205364527948E-2</v>
      </c>
    </row>
    <row r="450" spans="1:17" x14ac:dyDescent="0.2">
      <c r="A450" s="248" t="s">
        <v>92</v>
      </c>
      <c r="B450" s="262">
        <f t="shared" si="219"/>
        <v>208</v>
      </c>
      <c r="C450" s="250">
        <f>B450/B453</f>
        <v>2.5944867157290757E-2</v>
      </c>
      <c r="D450" s="262">
        <f t="shared" si="214"/>
        <v>340</v>
      </c>
      <c r="E450" s="250">
        <f>D450/D453</f>
        <v>3.6177910193658222E-2</v>
      </c>
      <c r="F450" s="262">
        <f t="shared" si="215"/>
        <v>233</v>
      </c>
      <c r="G450" s="250">
        <f>F450/F453</f>
        <v>4.9553381539770312E-2</v>
      </c>
      <c r="H450" s="262">
        <f t="shared" si="215"/>
        <v>217</v>
      </c>
      <c r="I450" s="250">
        <f>H450/H453</f>
        <v>5.2810902896081771E-2</v>
      </c>
      <c r="J450" s="262">
        <f t="shared" si="216"/>
        <v>182</v>
      </c>
      <c r="K450" s="250">
        <f>J450/J453</f>
        <v>3.7611076668733208E-2</v>
      </c>
      <c r="L450" s="262">
        <f t="shared" si="216"/>
        <v>122</v>
      </c>
      <c r="M450" s="250">
        <f>L450/L453</f>
        <v>1.8356906409870598E-2</v>
      </c>
      <c r="N450" s="262">
        <f t="shared" si="217"/>
        <v>151</v>
      </c>
      <c r="O450" s="250">
        <f>N450/N453</f>
        <v>1.8943670806674195E-2</v>
      </c>
      <c r="P450" s="262">
        <f t="shared" si="218"/>
        <v>184</v>
      </c>
      <c r="Q450" s="250">
        <f>P450/P453</f>
        <v>2.1741699161054E-2</v>
      </c>
    </row>
    <row r="451" spans="1:17" x14ac:dyDescent="0.2">
      <c r="A451" s="248" t="s">
        <v>93</v>
      </c>
      <c r="B451" s="262">
        <f t="shared" si="219"/>
        <v>32</v>
      </c>
      <c r="C451" s="250">
        <f>B451/B453</f>
        <v>3.9915180241985784E-3</v>
      </c>
      <c r="D451" s="262">
        <f t="shared" si="214"/>
        <v>36</v>
      </c>
      <c r="E451" s="250">
        <f>D451/D453</f>
        <v>3.8306022557991061E-3</v>
      </c>
      <c r="F451" s="262">
        <f t="shared" si="215"/>
        <v>30</v>
      </c>
      <c r="G451" s="250">
        <f>F451/F453</f>
        <v>6.3802637175669925E-3</v>
      </c>
      <c r="H451" s="262">
        <f t="shared" si="215"/>
        <v>40</v>
      </c>
      <c r="I451" s="250">
        <f>H451/H453</f>
        <v>9.7347286444390366E-3</v>
      </c>
      <c r="J451" s="262">
        <f t="shared" si="216"/>
        <v>29</v>
      </c>
      <c r="K451" s="250">
        <f>J451/J453</f>
        <v>5.9929737549080393E-3</v>
      </c>
      <c r="L451" s="262">
        <f t="shared" si="216"/>
        <v>20</v>
      </c>
      <c r="M451" s="250">
        <f>L451/L453</f>
        <v>3.0093289196509178E-3</v>
      </c>
      <c r="N451" s="262">
        <f t="shared" si="217"/>
        <v>25</v>
      </c>
      <c r="O451" s="250">
        <f>N451/N453</f>
        <v>3.1363693388533434E-3</v>
      </c>
      <c r="P451" s="262">
        <f t="shared" si="218"/>
        <v>25</v>
      </c>
      <c r="Q451" s="250">
        <f>P451/P453</f>
        <v>2.9540352120997282E-3</v>
      </c>
    </row>
    <row r="452" spans="1:17" x14ac:dyDescent="0.2">
      <c r="A452" s="258" t="s">
        <v>94</v>
      </c>
      <c r="B452" s="263">
        <f t="shared" si="219"/>
        <v>618</v>
      </c>
      <c r="C452" s="260">
        <f>B452/B453</f>
        <v>7.7086191842335033E-2</v>
      </c>
      <c r="D452" s="263">
        <f t="shared" si="214"/>
        <v>1196</v>
      </c>
      <c r="E452" s="260">
        <f>D452/D453</f>
        <v>0.12726111938710363</v>
      </c>
      <c r="F452" s="263">
        <f t="shared" si="215"/>
        <v>719</v>
      </c>
      <c r="G452" s="260">
        <f>F452/F453</f>
        <v>0.15291365376435559</v>
      </c>
      <c r="H452" s="263">
        <f t="shared" si="215"/>
        <v>663</v>
      </c>
      <c r="I452" s="260">
        <f>H452/H453</f>
        <v>0.16135312728157702</v>
      </c>
      <c r="J452" s="263">
        <f t="shared" si="216"/>
        <v>543</v>
      </c>
      <c r="K452" s="260">
        <f>J452/J453</f>
        <v>0.11221326720396776</v>
      </c>
      <c r="L452" s="263">
        <f t="shared" si="216"/>
        <v>379</v>
      </c>
      <c r="M452" s="260">
        <f>L452/L453</f>
        <v>5.7026783027384891E-2</v>
      </c>
      <c r="N452" s="263">
        <f t="shared" si="217"/>
        <v>523</v>
      </c>
      <c r="O452" s="260">
        <f>N452/N453</f>
        <v>6.5612846568811944E-2</v>
      </c>
      <c r="P452" s="263">
        <f t="shared" si="218"/>
        <v>582</v>
      </c>
      <c r="Q452" s="260">
        <f>P452/P453</f>
        <v>6.8769939737681668E-2</v>
      </c>
    </row>
    <row r="453" spans="1:17" ht="13.5" thickBot="1" x14ac:dyDescent="0.25">
      <c r="A453" s="253" t="s">
        <v>42</v>
      </c>
      <c r="B453" s="264">
        <f t="shared" si="219"/>
        <v>8017</v>
      </c>
      <c r="C453" s="254">
        <f t="shared" ref="C453:I453" si="220">SUM(C445:C451)</f>
        <v>0.99999999999999989</v>
      </c>
      <c r="D453" s="264">
        <f t="shared" si="220"/>
        <v>9398</v>
      </c>
      <c r="E453" s="254">
        <f t="shared" si="220"/>
        <v>1</v>
      </c>
      <c r="F453" s="264">
        <f t="shared" si="220"/>
        <v>4702</v>
      </c>
      <c r="G453" s="261">
        <f t="shared" si="220"/>
        <v>0.99999999999999989</v>
      </c>
      <c r="H453" s="264">
        <f t="shared" si="220"/>
        <v>4109</v>
      </c>
      <c r="I453" s="261">
        <f t="shared" si="220"/>
        <v>1</v>
      </c>
      <c r="J453" s="264">
        <f t="shared" ref="J453:O453" si="221">SUM(J445:J451)</f>
        <v>4839</v>
      </c>
      <c r="K453" s="261">
        <f t="shared" si="221"/>
        <v>1</v>
      </c>
      <c r="L453" s="264">
        <f t="shared" si="221"/>
        <v>6646</v>
      </c>
      <c r="M453" s="261">
        <f t="shared" si="221"/>
        <v>1.0000000000000002</v>
      </c>
      <c r="N453" s="264">
        <f t="shared" si="221"/>
        <v>7971</v>
      </c>
      <c r="O453" s="261">
        <f t="shared" si="221"/>
        <v>1</v>
      </c>
      <c r="P453" s="264">
        <f>SUM(P445:P451)</f>
        <v>8463</v>
      </c>
      <c r="Q453" s="261">
        <f>SUM(Q445:Q451)</f>
        <v>1.0000000000000002</v>
      </c>
    </row>
    <row r="455" spans="1:17" ht="13.5" thickBot="1" x14ac:dyDescent="0.25"/>
    <row r="456" spans="1:17" x14ac:dyDescent="0.2">
      <c r="A456" s="256" t="s">
        <v>74</v>
      </c>
      <c r="B456" s="1196">
        <v>2004</v>
      </c>
      <c r="C456" s="1197"/>
      <c r="D456" s="1196">
        <v>2005</v>
      </c>
      <c r="E456" s="1197"/>
      <c r="F456" s="1196">
        <v>2006</v>
      </c>
      <c r="G456" s="1197"/>
      <c r="H456" s="1196">
        <v>2007</v>
      </c>
      <c r="I456" s="1197"/>
      <c r="J456" s="1196">
        <v>2008</v>
      </c>
      <c r="K456" s="1197"/>
      <c r="L456" s="1196">
        <v>2009</v>
      </c>
      <c r="M456" s="1197"/>
      <c r="N456" s="1196">
        <v>2010</v>
      </c>
      <c r="O456" s="1197"/>
      <c r="P456" s="1196">
        <v>2011</v>
      </c>
      <c r="Q456" s="1197"/>
    </row>
    <row r="457" spans="1:17" x14ac:dyDescent="0.2">
      <c r="A457" s="248" t="s">
        <v>36</v>
      </c>
      <c r="B457" s="249" t="s">
        <v>45</v>
      </c>
      <c r="C457" s="6" t="s">
        <v>46</v>
      </c>
      <c r="D457" s="249" t="s">
        <v>45</v>
      </c>
      <c r="E457" s="6" t="s">
        <v>46</v>
      </c>
      <c r="F457" s="249" t="s">
        <v>45</v>
      </c>
      <c r="G457" s="6" t="s">
        <v>46</v>
      </c>
      <c r="H457" s="249" t="s">
        <v>45</v>
      </c>
      <c r="I457" s="6" t="s">
        <v>46</v>
      </c>
      <c r="J457" s="249" t="s">
        <v>45</v>
      </c>
      <c r="K457" s="6" t="s">
        <v>46</v>
      </c>
      <c r="L457" s="249" t="s">
        <v>45</v>
      </c>
      <c r="M457" s="6" t="s">
        <v>46</v>
      </c>
      <c r="N457" s="249" t="s">
        <v>45</v>
      </c>
      <c r="O457" s="6" t="s">
        <v>46</v>
      </c>
      <c r="P457" s="249" t="s">
        <v>45</v>
      </c>
      <c r="Q457" s="6" t="s">
        <v>46</v>
      </c>
    </row>
    <row r="458" spans="1:17" x14ac:dyDescent="0.2">
      <c r="A458" s="248" t="s">
        <v>38</v>
      </c>
      <c r="B458" s="262">
        <f t="shared" ref="B458:B465" si="222">B445*2</f>
        <v>6960</v>
      </c>
      <c r="C458" s="250">
        <f>B458/B466</f>
        <v>0.43407758513159533</v>
      </c>
      <c r="D458" s="262">
        <f t="shared" ref="D458:D465" si="223">D445*2</f>
        <v>2712</v>
      </c>
      <c r="E458" s="250">
        <f>D458/D466</f>
        <v>0.14428601830176632</v>
      </c>
      <c r="F458" s="262">
        <f t="shared" ref="F458:H465" si="224">F445*2</f>
        <v>1036</v>
      </c>
      <c r="G458" s="250">
        <f>F458/F466</f>
        <v>0.11016588685665674</v>
      </c>
      <c r="H458" s="262">
        <f t="shared" si="224"/>
        <v>1714</v>
      </c>
      <c r="I458" s="250">
        <f>H458/H466</f>
        <v>0.20856656120710634</v>
      </c>
      <c r="J458" s="262">
        <f t="shared" ref="J458:L465" si="225">J445*2</f>
        <v>3654</v>
      </c>
      <c r="K458" s="250">
        <f>J458/J466</f>
        <v>0.37755734655920647</v>
      </c>
      <c r="L458" s="262">
        <f t="shared" si="225"/>
        <v>8474</v>
      </c>
      <c r="M458" s="250">
        <f>L458/L466</f>
        <v>0.63752633162804695</v>
      </c>
      <c r="N458" s="262">
        <f t="shared" ref="N458:N465" si="226">N445*2</f>
        <v>9962</v>
      </c>
      <c r="O458" s="250">
        <f>N458/N466</f>
        <v>0.62489022707314013</v>
      </c>
      <c r="P458" s="262">
        <f t="shared" ref="P458:P465" si="227">P445*2</f>
        <v>10370</v>
      </c>
      <c r="Q458" s="250">
        <f>P458/P466</f>
        <v>0.61266690298948367</v>
      </c>
    </row>
    <row r="459" spans="1:17" x14ac:dyDescent="0.2">
      <c r="A459" s="248" t="s">
        <v>39</v>
      </c>
      <c r="B459" s="262">
        <f t="shared" si="222"/>
        <v>5258</v>
      </c>
      <c r="C459" s="250">
        <f>B459/B466</f>
        <v>0.32792815267556441</v>
      </c>
      <c r="D459" s="262">
        <f t="shared" si="223"/>
        <v>9152</v>
      </c>
      <c r="E459" s="250">
        <f>D459/D466</f>
        <v>0.48691210895935305</v>
      </c>
      <c r="F459" s="262">
        <f t="shared" si="224"/>
        <v>4600</v>
      </c>
      <c r="G459" s="250">
        <f>F459/F466</f>
        <v>0.48915355168013613</v>
      </c>
      <c r="H459" s="262">
        <f t="shared" si="224"/>
        <v>3410</v>
      </c>
      <c r="I459" s="250">
        <f>H459/H466</f>
        <v>0.41494280846921394</v>
      </c>
      <c r="J459" s="262">
        <f t="shared" si="225"/>
        <v>3330</v>
      </c>
      <c r="K459" s="250">
        <f>J459/J466</f>
        <v>0.34407935523868566</v>
      </c>
      <c r="L459" s="262">
        <f t="shared" si="225"/>
        <v>2846</v>
      </c>
      <c r="M459" s="250">
        <f>L459/L466</f>
        <v>0.21411375263316282</v>
      </c>
      <c r="N459" s="262">
        <f t="shared" si="226"/>
        <v>3366</v>
      </c>
      <c r="O459" s="250">
        <f>N459/N466</f>
        <v>0.21114038389160708</v>
      </c>
      <c r="P459" s="262">
        <f t="shared" si="227"/>
        <v>3714</v>
      </c>
      <c r="Q459" s="250">
        <f>P459/P466</f>
        <v>0.21942573555476783</v>
      </c>
    </row>
    <row r="460" spans="1:17" x14ac:dyDescent="0.2">
      <c r="A460" s="248" t="s">
        <v>40</v>
      </c>
      <c r="B460" s="262">
        <f t="shared" si="222"/>
        <v>1656</v>
      </c>
      <c r="C460" s="250">
        <f>B460/B466</f>
        <v>0.1032805288761382</v>
      </c>
      <c r="D460" s="262">
        <f t="shared" si="223"/>
        <v>3076</v>
      </c>
      <c r="E460" s="250">
        <f>D460/D466</f>
        <v>0.16365184081719514</v>
      </c>
      <c r="F460" s="262">
        <f t="shared" si="224"/>
        <v>1568</v>
      </c>
      <c r="G460" s="250">
        <f>F460/F466</f>
        <v>0.16673755848575075</v>
      </c>
      <c r="H460" s="262">
        <f t="shared" si="224"/>
        <v>1196</v>
      </c>
      <c r="I460" s="250">
        <f>H460/H466</f>
        <v>0.14553419323436359</v>
      </c>
      <c r="J460" s="262">
        <f t="shared" si="225"/>
        <v>1138</v>
      </c>
      <c r="K460" s="250">
        <f>J460/J466</f>
        <v>0.11758627815664394</v>
      </c>
      <c r="L460" s="262">
        <f t="shared" si="225"/>
        <v>876</v>
      </c>
      <c r="M460" s="250">
        <f>L460/L466</f>
        <v>6.5904303340355103E-2</v>
      </c>
      <c r="N460" s="262">
        <f t="shared" si="226"/>
        <v>1106</v>
      </c>
      <c r="O460" s="250">
        <f>N460/N466</f>
        <v>6.9376489775435951E-2</v>
      </c>
      <c r="P460" s="262">
        <f t="shared" si="227"/>
        <v>1168</v>
      </c>
      <c r="Q460" s="250">
        <f>P460/P466</f>
        <v>6.9006262554649658E-2</v>
      </c>
    </row>
    <row r="461" spans="1:17" x14ac:dyDescent="0.2">
      <c r="A461" s="248" t="s">
        <v>41</v>
      </c>
      <c r="B461" s="262">
        <f t="shared" si="222"/>
        <v>808</v>
      </c>
      <c r="C461" s="250">
        <f>B461/B466</f>
        <v>5.0392915055507047E-2</v>
      </c>
      <c r="D461" s="262">
        <f t="shared" si="223"/>
        <v>1464</v>
      </c>
      <c r="E461" s="250">
        <f>D461/D466</f>
        <v>7.7888912534581828E-2</v>
      </c>
      <c r="F461" s="262">
        <f t="shared" si="224"/>
        <v>762</v>
      </c>
      <c r="G461" s="250">
        <f>F461/F466</f>
        <v>8.1029349213100801E-2</v>
      </c>
      <c r="H461" s="262">
        <f t="shared" si="224"/>
        <v>572</v>
      </c>
      <c r="I461" s="250">
        <f>H461/H466</f>
        <v>6.9603309807739114E-2</v>
      </c>
      <c r="J461" s="262">
        <f t="shared" si="225"/>
        <v>470</v>
      </c>
      <c r="K461" s="250">
        <f>J461/J466</f>
        <v>4.856375284149618E-2</v>
      </c>
      <c r="L461" s="262">
        <f t="shared" si="225"/>
        <v>338</v>
      </c>
      <c r="M461" s="250">
        <f>L461/L466</f>
        <v>2.5428829371050257E-2</v>
      </c>
      <c r="N461" s="262">
        <f t="shared" si="226"/>
        <v>476</v>
      </c>
      <c r="O461" s="250">
        <f>N461/N466</f>
        <v>2.9858236105883829E-2</v>
      </c>
      <c r="P461" s="262">
        <f t="shared" si="227"/>
        <v>510</v>
      </c>
      <c r="Q461" s="250">
        <f>P461/P466</f>
        <v>3.0131159163417229E-2</v>
      </c>
    </row>
    <row r="462" spans="1:17" x14ac:dyDescent="0.2">
      <c r="A462" s="248" t="s">
        <v>91</v>
      </c>
      <c r="B462" s="262">
        <f t="shared" si="222"/>
        <v>872</v>
      </c>
      <c r="C462" s="250">
        <f>B462/B466</f>
        <v>5.4384433079705627E-2</v>
      </c>
      <c r="D462" s="262">
        <f t="shared" si="223"/>
        <v>1640</v>
      </c>
      <c r="E462" s="250">
        <f>D462/D466</f>
        <v>8.7252606937646304E-2</v>
      </c>
      <c r="F462" s="262">
        <f t="shared" si="224"/>
        <v>912</v>
      </c>
      <c r="G462" s="250">
        <f>F462/F466</f>
        <v>9.6980008507018295E-2</v>
      </c>
      <c r="H462" s="262">
        <f t="shared" si="224"/>
        <v>812</v>
      </c>
      <c r="I462" s="250">
        <f>H462/H466</f>
        <v>9.8807495741056212E-2</v>
      </c>
      <c r="J462" s="262">
        <f t="shared" si="225"/>
        <v>664</v>
      </c>
      <c r="K462" s="250">
        <f>J462/J466</f>
        <v>6.8609216780326512E-2</v>
      </c>
      <c r="L462" s="262">
        <f t="shared" si="225"/>
        <v>474</v>
      </c>
      <c r="M462" s="250">
        <f>L462/L466</f>
        <v>3.5660547697863379E-2</v>
      </c>
      <c r="N462" s="262">
        <f t="shared" si="226"/>
        <v>680</v>
      </c>
      <c r="O462" s="250">
        <f>N462/N466</f>
        <v>4.2654623008405466E-2</v>
      </c>
      <c r="P462" s="262">
        <f t="shared" si="227"/>
        <v>746</v>
      </c>
      <c r="Q462" s="250">
        <f>P462/P466</f>
        <v>4.4074205364527948E-2</v>
      </c>
    </row>
    <row r="463" spans="1:17" x14ac:dyDescent="0.2">
      <c r="A463" s="248" t="s">
        <v>92</v>
      </c>
      <c r="B463" s="262">
        <f t="shared" si="222"/>
        <v>416</v>
      </c>
      <c r="C463" s="250">
        <f>B463/B466</f>
        <v>2.5944867157290757E-2</v>
      </c>
      <c r="D463" s="262">
        <f t="shared" si="223"/>
        <v>680</v>
      </c>
      <c r="E463" s="250">
        <f>D463/D466</f>
        <v>3.6177910193658222E-2</v>
      </c>
      <c r="F463" s="262">
        <f t="shared" si="224"/>
        <v>466</v>
      </c>
      <c r="G463" s="250">
        <f>F463/F466</f>
        <v>4.9553381539770312E-2</v>
      </c>
      <c r="H463" s="262">
        <f t="shared" si="224"/>
        <v>434</v>
      </c>
      <c r="I463" s="250">
        <f>H463/H466</f>
        <v>5.2810902896081771E-2</v>
      </c>
      <c r="J463" s="262">
        <f t="shared" si="225"/>
        <v>364</v>
      </c>
      <c r="K463" s="250">
        <f>J463/J466</f>
        <v>3.7611076668733208E-2</v>
      </c>
      <c r="L463" s="262">
        <f t="shared" si="225"/>
        <v>244</v>
      </c>
      <c r="M463" s="250">
        <f>L463/L466</f>
        <v>1.8356906409870598E-2</v>
      </c>
      <c r="N463" s="262">
        <f t="shared" si="226"/>
        <v>302</v>
      </c>
      <c r="O463" s="250">
        <f>N463/N466</f>
        <v>1.8943670806674195E-2</v>
      </c>
      <c r="P463" s="262">
        <f t="shared" si="227"/>
        <v>368</v>
      </c>
      <c r="Q463" s="250">
        <f>P463/P466</f>
        <v>2.1741699161054E-2</v>
      </c>
    </row>
    <row r="464" spans="1:17" x14ac:dyDescent="0.2">
      <c r="A464" s="248" t="s">
        <v>93</v>
      </c>
      <c r="B464" s="262">
        <f t="shared" si="222"/>
        <v>64</v>
      </c>
      <c r="C464" s="250">
        <f>B464/B466</f>
        <v>3.9915180241985784E-3</v>
      </c>
      <c r="D464" s="262">
        <f t="shared" si="223"/>
        <v>72</v>
      </c>
      <c r="E464" s="250">
        <f>D464/D466</f>
        <v>3.8306022557991061E-3</v>
      </c>
      <c r="F464" s="262">
        <f t="shared" si="224"/>
        <v>60</v>
      </c>
      <c r="G464" s="250">
        <f>F464/F466</f>
        <v>6.3802637175669925E-3</v>
      </c>
      <c r="H464" s="262">
        <f t="shared" si="224"/>
        <v>80</v>
      </c>
      <c r="I464" s="250">
        <f>H464/H466</f>
        <v>9.7347286444390366E-3</v>
      </c>
      <c r="J464" s="262">
        <f t="shared" si="225"/>
        <v>58</v>
      </c>
      <c r="K464" s="250">
        <f>J464/J466</f>
        <v>5.9929737549080393E-3</v>
      </c>
      <c r="L464" s="262">
        <f t="shared" si="225"/>
        <v>40</v>
      </c>
      <c r="M464" s="250">
        <f>L464/L466</f>
        <v>3.0093289196509178E-3</v>
      </c>
      <c r="N464" s="262">
        <f t="shared" si="226"/>
        <v>50</v>
      </c>
      <c r="O464" s="250">
        <f>N464/N466</f>
        <v>3.1363693388533434E-3</v>
      </c>
      <c r="P464" s="262">
        <f t="shared" si="227"/>
        <v>50</v>
      </c>
      <c r="Q464" s="250">
        <f>P464/P466</f>
        <v>2.9540352120997282E-3</v>
      </c>
    </row>
    <row r="465" spans="1:17" x14ac:dyDescent="0.2">
      <c r="A465" s="258" t="s">
        <v>94</v>
      </c>
      <c r="B465" s="263">
        <f t="shared" si="222"/>
        <v>1236</v>
      </c>
      <c r="C465" s="260">
        <f>B465/B466</f>
        <v>7.7086191842335033E-2</v>
      </c>
      <c r="D465" s="263">
        <f t="shared" si="223"/>
        <v>2392</v>
      </c>
      <c r="E465" s="260">
        <f>D465/D466</f>
        <v>0.12726111938710363</v>
      </c>
      <c r="F465" s="263">
        <f t="shared" si="224"/>
        <v>1438</v>
      </c>
      <c r="G465" s="260">
        <f>F465/F466</f>
        <v>0.15291365376435559</v>
      </c>
      <c r="H465" s="263">
        <f t="shared" si="224"/>
        <v>1326</v>
      </c>
      <c r="I465" s="260">
        <f>H465/H466</f>
        <v>0.16135312728157702</v>
      </c>
      <c r="J465" s="263">
        <f t="shared" si="225"/>
        <v>1086</v>
      </c>
      <c r="K465" s="260">
        <f>J465/J466</f>
        <v>0.11221326720396776</v>
      </c>
      <c r="L465" s="263">
        <f t="shared" si="225"/>
        <v>758</v>
      </c>
      <c r="M465" s="260">
        <f>L465/L466</f>
        <v>5.7026783027384891E-2</v>
      </c>
      <c r="N465" s="263">
        <f t="shared" si="226"/>
        <v>1046</v>
      </c>
      <c r="O465" s="260">
        <f>N465/N466</f>
        <v>6.5612846568811944E-2</v>
      </c>
      <c r="P465" s="263">
        <f t="shared" si="227"/>
        <v>1164</v>
      </c>
      <c r="Q465" s="260">
        <f>P465/P466</f>
        <v>6.8769939737681668E-2</v>
      </c>
    </row>
    <row r="466" spans="1:17" ht="13.5" thickBot="1" x14ac:dyDescent="0.25">
      <c r="A466" s="253" t="s">
        <v>84</v>
      </c>
      <c r="B466" s="264">
        <f t="shared" ref="B466:G466" si="228">SUM(B458:B464)</f>
        <v>16034</v>
      </c>
      <c r="C466" s="254">
        <f t="shared" si="228"/>
        <v>0.99999999999999989</v>
      </c>
      <c r="D466" s="264">
        <f t="shared" si="228"/>
        <v>18796</v>
      </c>
      <c r="E466" s="254">
        <f t="shared" si="228"/>
        <v>1</v>
      </c>
      <c r="F466" s="264">
        <f t="shared" si="228"/>
        <v>9404</v>
      </c>
      <c r="G466" s="254">
        <f t="shared" si="228"/>
        <v>0.99999999999999989</v>
      </c>
      <c r="H466" s="264">
        <f t="shared" ref="H466:M466" si="229">SUM(H458:H464)</f>
        <v>8218</v>
      </c>
      <c r="I466" s="254">
        <f t="shared" si="229"/>
        <v>1</v>
      </c>
      <c r="J466" s="264">
        <f t="shared" si="229"/>
        <v>9678</v>
      </c>
      <c r="K466" s="254">
        <f t="shared" si="229"/>
        <v>1</v>
      </c>
      <c r="L466" s="264">
        <f t="shared" si="229"/>
        <v>13292</v>
      </c>
      <c r="M466" s="254">
        <f t="shared" si="229"/>
        <v>1.0000000000000002</v>
      </c>
      <c r="N466" s="264">
        <f>SUM(N458:N464)</f>
        <v>15942</v>
      </c>
      <c r="O466" s="254">
        <f>SUM(O458:O464)</f>
        <v>1</v>
      </c>
      <c r="P466" s="264">
        <f>SUM(P458:P464)</f>
        <v>16926</v>
      </c>
      <c r="Q466" s="254">
        <f>SUM(Q458:Q464)</f>
        <v>1.0000000000000002</v>
      </c>
    </row>
    <row r="468" spans="1:17" ht="13.5" thickBot="1" x14ac:dyDescent="0.25"/>
    <row r="469" spans="1:17" x14ac:dyDescent="0.2">
      <c r="A469" s="247" t="s">
        <v>75</v>
      </c>
      <c r="B469" s="1198">
        <v>2004</v>
      </c>
      <c r="C469" s="1199"/>
      <c r="D469" s="1198">
        <v>2005</v>
      </c>
      <c r="E469" s="1199"/>
      <c r="F469" s="1198">
        <v>2006</v>
      </c>
      <c r="G469" s="1199"/>
      <c r="H469" s="1198">
        <v>2007</v>
      </c>
      <c r="I469" s="1199"/>
      <c r="J469" s="1198">
        <v>2008</v>
      </c>
      <c r="K469" s="1199"/>
      <c r="L469" s="1198">
        <v>2009</v>
      </c>
      <c r="M469" s="1199"/>
      <c r="N469" s="1198">
        <v>2010</v>
      </c>
      <c r="O469" s="1199"/>
      <c r="P469" s="1198">
        <v>2011</v>
      </c>
      <c r="Q469" s="1199"/>
    </row>
    <row r="470" spans="1:17" x14ac:dyDescent="0.2">
      <c r="A470" s="248" t="s">
        <v>36</v>
      </c>
      <c r="B470" s="249" t="s">
        <v>29</v>
      </c>
      <c r="C470" s="6" t="s">
        <v>37</v>
      </c>
      <c r="D470" s="249" t="s">
        <v>29</v>
      </c>
      <c r="E470" s="6" t="s">
        <v>37</v>
      </c>
      <c r="F470" s="249" t="s">
        <v>29</v>
      </c>
      <c r="G470" s="6" t="s">
        <v>37</v>
      </c>
      <c r="H470" s="249" t="s">
        <v>29</v>
      </c>
      <c r="I470" s="6" t="s">
        <v>37</v>
      </c>
      <c r="J470" s="249" t="s">
        <v>29</v>
      </c>
      <c r="K470" s="6" t="s">
        <v>37</v>
      </c>
      <c r="L470" s="249" t="s">
        <v>29</v>
      </c>
      <c r="M470" s="6" t="s">
        <v>37</v>
      </c>
      <c r="N470" s="249" t="s">
        <v>29</v>
      </c>
      <c r="O470" s="6" t="s">
        <v>37</v>
      </c>
      <c r="P470" s="249" t="s">
        <v>29</v>
      </c>
      <c r="Q470" s="6" t="s">
        <v>37</v>
      </c>
    </row>
    <row r="471" spans="1:17" x14ac:dyDescent="0.2">
      <c r="A471" s="248" t="s">
        <v>38</v>
      </c>
      <c r="B471" s="262">
        <f>'Closed Transactions'!B60</f>
        <v>229</v>
      </c>
      <c r="C471" s="250">
        <f>B471/B479</f>
        <v>0.37479541734860883</v>
      </c>
      <c r="D471" s="262">
        <f>'Closed Transactions'!B72</f>
        <v>52</v>
      </c>
      <c r="E471" s="250">
        <f>D471/D479</f>
        <v>9.2526690391459068E-2</v>
      </c>
      <c r="F471" s="262">
        <f>'Closed Transactions'!B84</f>
        <v>58</v>
      </c>
      <c r="G471" s="250">
        <f>F471/F479</f>
        <v>0.17417417417417416</v>
      </c>
      <c r="H471" s="262">
        <f>'Closed Transactions'!B96</f>
        <v>91</v>
      </c>
      <c r="I471" s="250">
        <f>H471/H479</f>
        <v>0.25706214689265539</v>
      </c>
      <c r="J471" s="262">
        <f>'Closed Transactions'!B108</f>
        <v>253</v>
      </c>
      <c r="K471" s="250">
        <f>J471/J479</f>
        <v>0.51111111111111107</v>
      </c>
      <c r="L471" s="262">
        <f>'Closed Transactions'!B120</f>
        <v>465</v>
      </c>
      <c r="M471" s="250">
        <f>L471/L479</f>
        <v>0.63093622795115334</v>
      </c>
      <c r="N471" s="262">
        <f>'Closed Transactions'!B132</f>
        <v>385</v>
      </c>
      <c r="O471" s="250">
        <f>N471/N479</f>
        <v>0.6742556917688266</v>
      </c>
      <c r="P471" s="262">
        <f>'Closed Transactions'!B144</f>
        <v>434</v>
      </c>
      <c r="Q471" s="250">
        <f>P471/P479</f>
        <v>0.67078825347758886</v>
      </c>
    </row>
    <row r="472" spans="1:17" x14ac:dyDescent="0.2">
      <c r="A472" s="248" t="s">
        <v>39</v>
      </c>
      <c r="B472" s="262">
        <f>'Closed Transactions'!C60</f>
        <v>219</v>
      </c>
      <c r="C472" s="250">
        <f>B472/B479</f>
        <v>0.35842880523731585</v>
      </c>
      <c r="D472" s="262">
        <f>'Closed Transactions'!C72</f>
        <v>296</v>
      </c>
      <c r="E472" s="250">
        <f>D472/D479</f>
        <v>0.5266903914590747</v>
      </c>
      <c r="F472" s="262">
        <f>'Closed Transactions'!C84</f>
        <v>170</v>
      </c>
      <c r="G472" s="250">
        <f>F472/F479</f>
        <v>0.51051051051051055</v>
      </c>
      <c r="H472" s="262">
        <f>'Closed Transactions'!C96</f>
        <v>136</v>
      </c>
      <c r="I472" s="250">
        <f>H472/H479</f>
        <v>0.38418079096045199</v>
      </c>
      <c r="J472" s="262">
        <f>'Closed Transactions'!C108</f>
        <v>136</v>
      </c>
      <c r="K472" s="250">
        <f>J472/J479</f>
        <v>0.27474747474747474</v>
      </c>
      <c r="L472" s="262">
        <f>'Closed Transactions'!C120</f>
        <v>159</v>
      </c>
      <c r="M472" s="250">
        <f>L472/L479</f>
        <v>0.2157394843962008</v>
      </c>
      <c r="N472" s="262">
        <f>'Closed Transactions'!C132</f>
        <v>110</v>
      </c>
      <c r="O472" s="250">
        <f>N472/N479</f>
        <v>0.19264448336252188</v>
      </c>
      <c r="P472" s="262">
        <f>'Closed Transactions'!C144</f>
        <v>114</v>
      </c>
      <c r="Q472" s="250">
        <f>P472/P479</f>
        <v>0.17619783616692428</v>
      </c>
    </row>
    <row r="473" spans="1:17" x14ac:dyDescent="0.2">
      <c r="A473" s="248" t="s">
        <v>40</v>
      </c>
      <c r="B473" s="262">
        <f>'Closed Transactions'!D60</f>
        <v>67</v>
      </c>
      <c r="C473" s="250">
        <f>B473/B479</f>
        <v>0.10965630114566285</v>
      </c>
      <c r="D473" s="262">
        <f>'Closed Transactions'!D72</f>
        <v>104</v>
      </c>
      <c r="E473" s="250">
        <f>D473/D479</f>
        <v>0.18505338078291814</v>
      </c>
      <c r="F473" s="262">
        <f>'Closed Transactions'!D84</f>
        <v>39</v>
      </c>
      <c r="G473" s="250">
        <f>F473/F479</f>
        <v>0.11711711711711711</v>
      </c>
      <c r="H473" s="262">
        <f>'Closed Transactions'!D96</f>
        <v>53</v>
      </c>
      <c r="I473" s="250">
        <f>H473/H479</f>
        <v>0.14971751412429379</v>
      </c>
      <c r="J473" s="262">
        <f>'Closed Transactions'!D108</f>
        <v>56</v>
      </c>
      <c r="K473" s="250">
        <f>J473/J479</f>
        <v>0.11313131313131314</v>
      </c>
      <c r="L473" s="262">
        <f>'Closed Transactions'!D120</f>
        <v>52</v>
      </c>
      <c r="M473" s="250">
        <f>L473/L479</f>
        <v>7.055630936227951E-2</v>
      </c>
      <c r="N473" s="262">
        <f>'Closed Transactions'!D132</f>
        <v>33</v>
      </c>
      <c r="O473" s="250">
        <f>N473/N479</f>
        <v>5.7793345008756568E-2</v>
      </c>
      <c r="P473" s="262">
        <f>'Closed Transactions'!D144</f>
        <v>38</v>
      </c>
      <c r="Q473" s="250">
        <f>P473/P479</f>
        <v>5.8732612055641419E-2</v>
      </c>
    </row>
    <row r="474" spans="1:17" x14ac:dyDescent="0.2">
      <c r="A474" s="248" t="s">
        <v>41</v>
      </c>
      <c r="B474" s="262">
        <f>'Closed Transactions'!E60</f>
        <v>33</v>
      </c>
      <c r="C474" s="250">
        <f>B474/B479</f>
        <v>5.4009819967266774E-2</v>
      </c>
      <c r="D474" s="262">
        <f>'Closed Transactions'!E72</f>
        <v>47</v>
      </c>
      <c r="E474" s="250">
        <f>D474/D479</f>
        <v>8.3629893238434158E-2</v>
      </c>
      <c r="F474" s="262">
        <f>'Closed Transactions'!E84</f>
        <v>18</v>
      </c>
      <c r="G474" s="250">
        <f>F474/F479</f>
        <v>5.4054054054054057E-2</v>
      </c>
      <c r="H474" s="262">
        <f>'Closed Transactions'!E96</f>
        <v>26</v>
      </c>
      <c r="I474" s="250">
        <f>H474/H479</f>
        <v>7.3446327683615822E-2</v>
      </c>
      <c r="J474" s="262">
        <f>'Closed Transactions'!E108</f>
        <v>16</v>
      </c>
      <c r="K474" s="250">
        <f>J474/J479</f>
        <v>3.2323232323232323E-2</v>
      </c>
      <c r="L474" s="262">
        <f>'Closed Transactions'!E120</f>
        <v>24</v>
      </c>
      <c r="M474" s="250">
        <f>L474/L479</f>
        <v>3.2564450474898234E-2</v>
      </c>
      <c r="N474" s="262">
        <f>'Closed Transactions'!E132</f>
        <v>10</v>
      </c>
      <c r="O474" s="250">
        <f>N474/N479</f>
        <v>1.7513134851138354E-2</v>
      </c>
      <c r="P474" s="262">
        <f>'Closed Transactions'!E144</f>
        <v>20</v>
      </c>
      <c r="Q474" s="250">
        <f>P474/P479</f>
        <v>3.0911901081916538E-2</v>
      </c>
    </row>
    <row r="475" spans="1:17" x14ac:dyDescent="0.2">
      <c r="A475" s="248" t="s">
        <v>91</v>
      </c>
      <c r="B475" s="262">
        <f>'Closed Transactions'!F60</f>
        <v>39</v>
      </c>
      <c r="C475" s="250">
        <f>B475/B479</f>
        <v>6.3829787234042548E-2</v>
      </c>
      <c r="D475" s="262">
        <f>'Closed Transactions'!F72</f>
        <v>36</v>
      </c>
      <c r="E475" s="250">
        <f>D475/D479</f>
        <v>6.4056939501779361E-2</v>
      </c>
      <c r="F475" s="262">
        <f>'Closed Transactions'!F84</f>
        <v>26</v>
      </c>
      <c r="G475" s="250">
        <f>F475/F479</f>
        <v>7.8078078078078081E-2</v>
      </c>
      <c r="H475" s="262">
        <f>'Closed Transactions'!F96</f>
        <v>33</v>
      </c>
      <c r="I475" s="250">
        <f>H475/H479</f>
        <v>9.3220338983050849E-2</v>
      </c>
      <c r="J475" s="262">
        <f>'Closed Transactions'!F108</f>
        <v>22</v>
      </c>
      <c r="K475" s="250">
        <f>J475/J479</f>
        <v>4.4444444444444446E-2</v>
      </c>
      <c r="L475" s="262">
        <f>'Closed Transactions'!F120</f>
        <v>25</v>
      </c>
      <c r="M475" s="250">
        <f>L475/L479</f>
        <v>3.3921302578018994E-2</v>
      </c>
      <c r="N475" s="262">
        <f>'Closed Transactions'!F132</f>
        <v>19</v>
      </c>
      <c r="O475" s="250">
        <f>N475/N479</f>
        <v>3.3274956217162872E-2</v>
      </c>
      <c r="P475" s="262">
        <f>'Closed Transactions'!F144</f>
        <v>28</v>
      </c>
      <c r="Q475" s="250">
        <f>P475/P479</f>
        <v>4.3276661514683151E-2</v>
      </c>
    </row>
    <row r="476" spans="1:17" x14ac:dyDescent="0.2">
      <c r="A476" s="248" t="s">
        <v>92</v>
      </c>
      <c r="B476" s="262">
        <f>'Closed Transactions'!G60</f>
        <v>23</v>
      </c>
      <c r="C476" s="250">
        <f>B476/B479</f>
        <v>3.7643207855973811E-2</v>
      </c>
      <c r="D476" s="262">
        <f>'Closed Transactions'!G72</f>
        <v>25</v>
      </c>
      <c r="E476" s="250">
        <f>D476/D479</f>
        <v>4.4483985765124558E-2</v>
      </c>
      <c r="F476" s="262">
        <f>'Closed Transactions'!G84</f>
        <v>19</v>
      </c>
      <c r="G476" s="250">
        <f>F476/F479</f>
        <v>5.7057057057057055E-2</v>
      </c>
      <c r="H476" s="262">
        <f>'Closed Transactions'!G96</f>
        <v>14</v>
      </c>
      <c r="I476" s="250">
        <f>H476/H479</f>
        <v>3.954802259887006E-2</v>
      </c>
      <c r="J476" s="262">
        <f>'Closed Transactions'!G108</f>
        <v>9</v>
      </c>
      <c r="K476" s="250">
        <f>J476/J479</f>
        <v>1.8181818181818181E-2</v>
      </c>
      <c r="L476" s="262">
        <f>'Closed Transactions'!G120</f>
        <v>12</v>
      </c>
      <c r="M476" s="250">
        <f>L476/L479</f>
        <v>1.6282225237449117E-2</v>
      </c>
      <c r="N476" s="262">
        <f>'Closed Transactions'!G132</f>
        <v>11</v>
      </c>
      <c r="O476" s="250">
        <f>N476/N479</f>
        <v>1.9264448336252189E-2</v>
      </c>
      <c r="P476" s="262">
        <f>'Closed Transactions'!G144</f>
        <v>12</v>
      </c>
      <c r="Q476" s="250">
        <f>P476/P479</f>
        <v>1.8547140649149921E-2</v>
      </c>
    </row>
    <row r="477" spans="1:17" x14ac:dyDescent="0.2">
      <c r="A477" s="248" t="s">
        <v>93</v>
      </c>
      <c r="B477" s="262">
        <f>'Closed Transactions'!H60</f>
        <v>1</v>
      </c>
      <c r="C477" s="250">
        <f>B477/B479</f>
        <v>1.6366612111292963E-3</v>
      </c>
      <c r="D477" s="262">
        <f>'Closed Transactions'!H72</f>
        <v>2</v>
      </c>
      <c r="E477" s="250">
        <f>D477/D479</f>
        <v>3.5587188612099642E-3</v>
      </c>
      <c r="F477" s="262">
        <f>'Closed Transactions'!H84</f>
        <v>3</v>
      </c>
      <c r="G477" s="250">
        <f>F477/F479</f>
        <v>9.0090090090090089E-3</v>
      </c>
      <c r="H477" s="262">
        <f>'Closed Transactions'!H96</f>
        <v>1</v>
      </c>
      <c r="I477" s="250">
        <f>H477/H479</f>
        <v>2.8248587570621469E-3</v>
      </c>
      <c r="J477" s="262">
        <f>'Closed Transactions'!H108</f>
        <v>3</v>
      </c>
      <c r="K477" s="250">
        <f>J477/J479</f>
        <v>6.0606060606060606E-3</v>
      </c>
      <c r="L477" s="262">
        <f>'Closed Transactions'!H120</f>
        <v>0</v>
      </c>
      <c r="M477" s="250">
        <f>L477/L479</f>
        <v>0</v>
      </c>
      <c r="N477" s="262">
        <f>'Closed Transactions'!H132</f>
        <v>3</v>
      </c>
      <c r="O477" s="250">
        <f>N477/N479</f>
        <v>5.2539404553415062E-3</v>
      </c>
      <c r="P477" s="262">
        <f>'Closed Transactions'!H144</f>
        <v>1</v>
      </c>
      <c r="Q477" s="250">
        <f>P477/P479</f>
        <v>1.5455950540958269E-3</v>
      </c>
    </row>
    <row r="478" spans="1:17" x14ac:dyDescent="0.2">
      <c r="A478" s="251" t="s">
        <v>94</v>
      </c>
      <c r="B478" s="715">
        <f>'Closed Transactions'!I60</f>
        <v>63</v>
      </c>
      <c r="C478" s="252">
        <f>B478/B479</f>
        <v>0.10310965630114566</v>
      </c>
      <c r="D478" s="715">
        <f>'Closed Transactions'!I72</f>
        <v>63</v>
      </c>
      <c r="E478" s="252">
        <f>D478/D479</f>
        <v>0.11209964412811388</v>
      </c>
      <c r="F478" s="715">
        <f>'Closed Transactions'!I84</f>
        <v>48</v>
      </c>
      <c r="G478" s="252">
        <f>F478/F479</f>
        <v>0.14414414414414414</v>
      </c>
      <c r="H478" s="715">
        <f>'Closed Transactions'!I96</f>
        <v>48</v>
      </c>
      <c r="I478" s="252">
        <f>H478/H479</f>
        <v>0.13559322033898305</v>
      </c>
      <c r="J478" s="715">
        <f>'Closed Transactions'!I108</f>
        <v>34</v>
      </c>
      <c r="K478" s="252">
        <f>J478/J479</f>
        <v>6.8686868686868685E-2</v>
      </c>
      <c r="L478" s="715">
        <f>'Closed Transactions'!I120</f>
        <v>37</v>
      </c>
      <c r="M478" s="252">
        <f>L478/L479</f>
        <v>5.0203527815468114E-2</v>
      </c>
      <c r="N478" s="715">
        <f>'Closed Transactions'!I132</f>
        <v>33</v>
      </c>
      <c r="O478" s="252">
        <f>N478/N479</f>
        <v>5.7793345008756568E-2</v>
      </c>
      <c r="P478" s="715">
        <f>'Closed Transactions'!I144</f>
        <v>41</v>
      </c>
      <c r="Q478" s="252">
        <f>P478/P479</f>
        <v>6.3369397217928905E-2</v>
      </c>
    </row>
    <row r="479" spans="1:17" ht="13.5" thickBot="1" x14ac:dyDescent="0.25">
      <c r="A479" s="253" t="s">
        <v>42</v>
      </c>
      <c r="B479" s="264">
        <f t="shared" ref="B479:G479" si="230">SUM(B471:B477)</f>
        <v>611</v>
      </c>
      <c r="C479" s="254">
        <f t="shared" si="230"/>
        <v>0.99999999999999989</v>
      </c>
      <c r="D479" s="264">
        <f t="shared" si="230"/>
        <v>562</v>
      </c>
      <c r="E479" s="254">
        <f t="shared" si="230"/>
        <v>1</v>
      </c>
      <c r="F479" s="264">
        <f t="shared" si="230"/>
        <v>333</v>
      </c>
      <c r="G479" s="254">
        <f t="shared" si="230"/>
        <v>1</v>
      </c>
      <c r="H479" s="264">
        <f t="shared" ref="H479:M479" si="231">SUM(H471:H477)</f>
        <v>354</v>
      </c>
      <c r="I479" s="254">
        <f t="shared" si="231"/>
        <v>1</v>
      </c>
      <c r="J479" s="264">
        <f t="shared" si="231"/>
        <v>495</v>
      </c>
      <c r="K479" s="254">
        <f t="shared" si="231"/>
        <v>1</v>
      </c>
      <c r="L479" s="264">
        <f t="shared" si="231"/>
        <v>737</v>
      </c>
      <c r="M479" s="254">
        <f t="shared" si="231"/>
        <v>1</v>
      </c>
      <c r="N479" s="264">
        <f>SUM(N471:N477)</f>
        <v>571</v>
      </c>
      <c r="O479" s="254">
        <f>SUM(O471:O477)</f>
        <v>1</v>
      </c>
      <c r="P479" s="264">
        <f>SUM(P471:P477)</f>
        <v>647</v>
      </c>
      <c r="Q479" s="254">
        <f>SUM(Q471:Q477)</f>
        <v>1</v>
      </c>
    </row>
    <row r="481" spans="1:17" ht="13.5" thickBot="1" x14ac:dyDescent="0.25"/>
    <row r="482" spans="1:17" x14ac:dyDescent="0.2">
      <c r="A482" s="247" t="s">
        <v>76</v>
      </c>
      <c r="B482" s="1198">
        <v>2004</v>
      </c>
      <c r="C482" s="1199"/>
      <c r="D482" s="1198">
        <v>2005</v>
      </c>
      <c r="E482" s="1199"/>
      <c r="F482" s="1198">
        <v>2006</v>
      </c>
      <c r="G482" s="1199"/>
      <c r="H482" s="1198">
        <v>2007</v>
      </c>
      <c r="I482" s="1199"/>
      <c r="J482" s="1198">
        <v>2008</v>
      </c>
      <c r="K482" s="1199"/>
      <c r="L482" s="1198">
        <v>2009</v>
      </c>
      <c r="M482" s="1199"/>
      <c r="N482" s="1198">
        <v>2010</v>
      </c>
      <c r="O482" s="1199"/>
      <c r="P482" s="1198">
        <v>2011</v>
      </c>
      <c r="Q482" s="1199"/>
    </row>
    <row r="483" spans="1:17" x14ac:dyDescent="0.2">
      <c r="A483" s="248" t="s">
        <v>36</v>
      </c>
      <c r="B483" s="249" t="s">
        <v>45</v>
      </c>
      <c r="C483" s="6" t="s">
        <v>46</v>
      </c>
      <c r="D483" s="249" t="s">
        <v>45</v>
      </c>
      <c r="E483" s="6" t="s">
        <v>46</v>
      </c>
      <c r="F483" s="249" t="s">
        <v>45</v>
      </c>
      <c r="G483" s="6" t="s">
        <v>46</v>
      </c>
      <c r="H483" s="249" t="s">
        <v>45</v>
      </c>
      <c r="I483" s="6" t="s">
        <v>46</v>
      </c>
      <c r="J483" s="249" t="s">
        <v>45</v>
      </c>
      <c r="K483" s="6" t="s">
        <v>46</v>
      </c>
      <c r="L483" s="249" t="s">
        <v>45</v>
      </c>
      <c r="M483" s="6" t="s">
        <v>46</v>
      </c>
      <c r="N483" s="249" t="s">
        <v>45</v>
      </c>
      <c r="O483" s="6" t="s">
        <v>46</v>
      </c>
      <c r="P483" s="249" t="s">
        <v>45</v>
      </c>
      <c r="Q483" s="6" t="s">
        <v>46</v>
      </c>
    </row>
    <row r="484" spans="1:17" x14ac:dyDescent="0.2">
      <c r="A484" s="248" t="s">
        <v>38</v>
      </c>
      <c r="B484" s="262">
        <f t="shared" ref="B484:B491" si="232">B471*2</f>
        <v>458</v>
      </c>
      <c r="C484" s="250">
        <f>B484/B492</f>
        <v>0.37479541734860883</v>
      </c>
      <c r="D484" s="262">
        <f t="shared" ref="D484:D491" si="233">D471*2</f>
        <v>104</v>
      </c>
      <c r="E484" s="250">
        <f>D484/D492</f>
        <v>9.2526690391459068E-2</v>
      </c>
      <c r="F484" s="262">
        <f t="shared" ref="F484:H491" si="234">F471*2</f>
        <v>116</v>
      </c>
      <c r="G484" s="250">
        <f>F484/F492</f>
        <v>0.17417417417417416</v>
      </c>
      <c r="H484" s="262">
        <f t="shared" si="234"/>
        <v>182</v>
      </c>
      <c r="I484" s="250">
        <f>H484/H492</f>
        <v>0.25706214689265539</v>
      </c>
      <c r="J484" s="262">
        <f t="shared" ref="J484:L491" si="235">J471*2</f>
        <v>506</v>
      </c>
      <c r="K484" s="250">
        <f>J484/J492</f>
        <v>0.51111111111111107</v>
      </c>
      <c r="L484" s="262">
        <f t="shared" si="235"/>
        <v>930</v>
      </c>
      <c r="M484" s="250">
        <f>L484/L492</f>
        <v>0.63093622795115334</v>
      </c>
      <c r="N484" s="262">
        <f t="shared" ref="N484:N491" si="236">N471*2</f>
        <v>770</v>
      </c>
      <c r="O484" s="250">
        <f>N484/N492</f>
        <v>0.6742556917688266</v>
      </c>
      <c r="P484" s="262">
        <f t="shared" ref="P484:P491" si="237">P471*2</f>
        <v>868</v>
      </c>
      <c r="Q484" s="250">
        <f>P484/P492</f>
        <v>0.67078825347758886</v>
      </c>
    </row>
    <row r="485" spans="1:17" x14ac:dyDescent="0.2">
      <c r="A485" s="248" t="s">
        <v>39</v>
      </c>
      <c r="B485" s="262">
        <f t="shared" si="232"/>
        <v>438</v>
      </c>
      <c r="C485" s="250">
        <f>B485/B492</f>
        <v>0.35842880523731585</v>
      </c>
      <c r="D485" s="262">
        <f t="shared" si="233"/>
        <v>592</v>
      </c>
      <c r="E485" s="250">
        <f>D485/D492</f>
        <v>0.5266903914590747</v>
      </c>
      <c r="F485" s="262">
        <f t="shared" si="234"/>
        <v>340</v>
      </c>
      <c r="G485" s="250">
        <f>F485/F492</f>
        <v>0.51051051051051055</v>
      </c>
      <c r="H485" s="262">
        <f t="shared" si="234"/>
        <v>272</v>
      </c>
      <c r="I485" s="250">
        <f>H485/H492</f>
        <v>0.38418079096045199</v>
      </c>
      <c r="J485" s="262">
        <f t="shared" si="235"/>
        <v>272</v>
      </c>
      <c r="K485" s="250">
        <f>J485/J492</f>
        <v>0.27474747474747474</v>
      </c>
      <c r="L485" s="262">
        <f t="shared" si="235"/>
        <v>318</v>
      </c>
      <c r="M485" s="250">
        <f>L485/L492</f>
        <v>0.2157394843962008</v>
      </c>
      <c r="N485" s="262">
        <f t="shared" si="236"/>
        <v>220</v>
      </c>
      <c r="O485" s="250">
        <f>N485/N492</f>
        <v>0.19264448336252188</v>
      </c>
      <c r="P485" s="262">
        <f t="shared" si="237"/>
        <v>228</v>
      </c>
      <c r="Q485" s="250">
        <f>P485/P492</f>
        <v>0.17619783616692428</v>
      </c>
    </row>
    <row r="486" spans="1:17" x14ac:dyDescent="0.2">
      <c r="A486" s="248" t="s">
        <v>40</v>
      </c>
      <c r="B486" s="262">
        <f t="shared" si="232"/>
        <v>134</v>
      </c>
      <c r="C486" s="250">
        <f>B486/B492</f>
        <v>0.10965630114566285</v>
      </c>
      <c r="D486" s="262">
        <f t="shared" si="233"/>
        <v>208</v>
      </c>
      <c r="E486" s="250">
        <f>D486/D492</f>
        <v>0.18505338078291814</v>
      </c>
      <c r="F486" s="262">
        <f t="shared" si="234"/>
        <v>78</v>
      </c>
      <c r="G486" s="250">
        <f>F486/F492</f>
        <v>0.11711711711711711</v>
      </c>
      <c r="H486" s="262">
        <f t="shared" si="234"/>
        <v>106</v>
      </c>
      <c r="I486" s="250">
        <f>H486/H492</f>
        <v>0.14971751412429379</v>
      </c>
      <c r="J486" s="262">
        <f t="shared" si="235"/>
        <v>112</v>
      </c>
      <c r="K486" s="250">
        <f>J486/J492</f>
        <v>0.11313131313131314</v>
      </c>
      <c r="L486" s="262">
        <f t="shared" si="235"/>
        <v>104</v>
      </c>
      <c r="M486" s="250">
        <f>L486/L492</f>
        <v>7.055630936227951E-2</v>
      </c>
      <c r="N486" s="262">
        <f t="shared" si="236"/>
        <v>66</v>
      </c>
      <c r="O486" s="250">
        <f>N486/N492</f>
        <v>5.7793345008756568E-2</v>
      </c>
      <c r="P486" s="262">
        <f t="shared" si="237"/>
        <v>76</v>
      </c>
      <c r="Q486" s="250">
        <f>P486/P492</f>
        <v>5.8732612055641419E-2</v>
      </c>
    </row>
    <row r="487" spans="1:17" x14ac:dyDescent="0.2">
      <c r="A487" s="248" t="s">
        <v>41</v>
      </c>
      <c r="B487" s="262">
        <f t="shared" si="232"/>
        <v>66</v>
      </c>
      <c r="C487" s="250">
        <f>B487/B492</f>
        <v>5.4009819967266774E-2</v>
      </c>
      <c r="D487" s="262">
        <f t="shared" si="233"/>
        <v>94</v>
      </c>
      <c r="E487" s="250">
        <f>D487/D492</f>
        <v>8.3629893238434158E-2</v>
      </c>
      <c r="F487" s="262">
        <f t="shared" si="234"/>
        <v>36</v>
      </c>
      <c r="G487" s="250">
        <f>F487/F492</f>
        <v>5.4054054054054057E-2</v>
      </c>
      <c r="H487" s="262">
        <f t="shared" si="234"/>
        <v>52</v>
      </c>
      <c r="I487" s="250">
        <f>H487/H492</f>
        <v>7.3446327683615822E-2</v>
      </c>
      <c r="J487" s="262">
        <f t="shared" si="235"/>
        <v>32</v>
      </c>
      <c r="K487" s="250">
        <f>J487/J492</f>
        <v>3.2323232323232323E-2</v>
      </c>
      <c r="L487" s="262">
        <f t="shared" si="235"/>
        <v>48</v>
      </c>
      <c r="M487" s="250">
        <f>L487/L492</f>
        <v>3.2564450474898234E-2</v>
      </c>
      <c r="N487" s="262">
        <f t="shared" si="236"/>
        <v>20</v>
      </c>
      <c r="O487" s="250">
        <f>N487/N492</f>
        <v>1.7513134851138354E-2</v>
      </c>
      <c r="P487" s="262">
        <f t="shared" si="237"/>
        <v>40</v>
      </c>
      <c r="Q487" s="250">
        <f>P487/P492</f>
        <v>3.0911901081916538E-2</v>
      </c>
    </row>
    <row r="488" spans="1:17" x14ac:dyDescent="0.2">
      <c r="A488" s="248" t="s">
        <v>91</v>
      </c>
      <c r="B488" s="262">
        <f t="shared" si="232"/>
        <v>78</v>
      </c>
      <c r="C488" s="250">
        <f>B488/B492</f>
        <v>6.3829787234042548E-2</v>
      </c>
      <c r="D488" s="262">
        <f t="shared" si="233"/>
        <v>72</v>
      </c>
      <c r="E488" s="250">
        <f>D488/D492</f>
        <v>6.4056939501779361E-2</v>
      </c>
      <c r="F488" s="262">
        <f t="shared" si="234"/>
        <v>52</v>
      </c>
      <c r="G488" s="250">
        <f>F488/F492</f>
        <v>7.8078078078078081E-2</v>
      </c>
      <c r="H488" s="262">
        <f t="shared" si="234"/>
        <v>66</v>
      </c>
      <c r="I488" s="250">
        <f>H488/H492</f>
        <v>9.3220338983050849E-2</v>
      </c>
      <c r="J488" s="262">
        <f t="shared" si="235"/>
        <v>44</v>
      </c>
      <c r="K488" s="250">
        <f>J488/J492</f>
        <v>4.4444444444444446E-2</v>
      </c>
      <c r="L488" s="262">
        <f t="shared" si="235"/>
        <v>50</v>
      </c>
      <c r="M488" s="250">
        <f>L488/L492</f>
        <v>3.3921302578018994E-2</v>
      </c>
      <c r="N488" s="262">
        <f t="shared" si="236"/>
        <v>38</v>
      </c>
      <c r="O488" s="250">
        <f>N488/N492</f>
        <v>3.3274956217162872E-2</v>
      </c>
      <c r="P488" s="262">
        <f t="shared" si="237"/>
        <v>56</v>
      </c>
      <c r="Q488" s="250">
        <f>P488/P492</f>
        <v>4.3276661514683151E-2</v>
      </c>
    </row>
    <row r="489" spans="1:17" x14ac:dyDescent="0.2">
      <c r="A489" s="248" t="s">
        <v>92</v>
      </c>
      <c r="B489" s="262">
        <f t="shared" si="232"/>
        <v>46</v>
      </c>
      <c r="C489" s="250">
        <f>B489/B492</f>
        <v>3.7643207855973811E-2</v>
      </c>
      <c r="D489" s="262">
        <f t="shared" si="233"/>
        <v>50</v>
      </c>
      <c r="E489" s="250">
        <f>D489/D492</f>
        <v>4.4483985765124558E-2</v>
      </c>
      <c r="F489" s="262">
        <f t="shared" si="234"/>
        <v>38</v>
      </c>
      <c r="G489" s="250">
        <f>F489/F492</f>
        <v>5.7057057057057055E-2</v>
      </c>
      <c r="H489" s="262">
        <f t="shared" si="234"/>
        <v>28</v>
      </c>
      <c r="I489" s="250">
        <f>H489/H492</f>
        <v>3.954802259887006E-2</v>
      </c>
      <c r="J489" s="262">
        <f t="shared" si="235"/>
        <v>18</v>
      </c>
      <c r="K489" s="250">
        <f>J489/J492</f>
        <v>1.8181818181818181E-2</v>
      </c>
      <c r="L489" s="262">
        <f t="shared" si="235"/>
        <v>24</v>
      </c>
      <c r="M489" s="250">
        <f>L489/L492</f>
        <v>1.6282225237449117E-2</v>
      </c>
      <c r="N489" s="262">
        <f t="shared" si="236"/>
        <v>22</v>
      </c>
      <c r="O489" s="250">
        <f>N489/N492</f>
        <v>1.9264448336252189E-2</v>
      </c>
      <c r="P489" s="262">
        <f t="shared" si="237"/>
        <v>24</v>
      </c>
      <c r="Q489" s="250">
        <f>P489/P492</f>
        <v>1.8547140649149921E-2</v>
      </c>
    </row>
    <row r="490" spans="1:17" x14ac:dyDescent="0.2">
      <c r="A490" s="248" t="s">
        <v>93</v>
      </c>
      <c r="B490" s="262">
        <f t="shared" si="232"/>
        <v>2</v>
      </c>
      <c r="C490" s="250">
        <f>B490/B492</f>
        <v>1.6366612111292963E-3</v>
      </c>
      <c r="D490" s="262">
        <f t="shared" si="233"/>
        <v>4</v>
      </c>
      <c r="E490" s="250">
        <f>D490/D492</f>
        <v>3.5587188612099642E-3</v>
      </c>
      <c r="F490" s="262">
        <f t="shared" si="234"/>
        <v>6</v>
      </c>
      <c r="G490" s="250">
        <f>F490/F492</f>
        <v>9.0090090090090089E-3</v>
      </c>
      <c r="H490" s="262">
        <f t="shared" si="234"/>
        <v>2</v>
      </c>
      <c r="I490" s="250">
        <f>H490/H492</f>
        <v>2.8248587570621469E-3</v>
      </c>
      <c r="J490" s="262">
        <f t="shared" si="235"/>
        <v>6</v>
      </c>
      <c r="K490" s="250">
        <f>J490/J492</f>
        <v>6.0606060606060606E-3</v>
      </c>
      <c r="L490" s="262">
        <f t="shared" si="235"/>
        <v>0</v>
      </c>
      <c r="M490" s="250">
        <f>L490/L492</f>
        <v>0</v>
      </c>
      <c r="N490" s="262">
        <f t="shared" si="236"/>
        <v>6</v>
      </c>
      <c r="O490" s="250">
        <f>N490/N492</f>
        <v>5.2539404553415062E-3</v>
      </c>
      <c r="P490" s="262">
        <f t="shared" si="237"/>
        <v>2</v>
      </c>
      <c r="Q490" s="250">
        <f>P490/P492</f>
        <v>1.5455950540958269E-3</v>
      </c>
    </row>
    <row r="491" spans="1:17" x14ac:dyDescent="0.2">
      <c r="A491" s="251" t="s">
        <v>94</v>
      </c>
      <c r="B491" s="715">
        <f t="shared" si="232"/>
        <v>126</v>
      </c>
      <c r="C491" s="252">
        <f>B491/B492</f>
        <v>0.10310965630114566</v>
      </c>
      <c r="D491" s="715">
        <f t="shared" si="233"/>
        <v>126</v>
      </c>
      <c r="E491" s="252">
        <f>D491/D492</f>
        <v>0.11209964412811388</v>
      </c>
      <c r="F491" s="715">
        <f t="shared" si="234"/>
        <v>96</v>
      </c>
      <c r="G491" s="252">
        <f>F491/F492</f>
        <v>0.14414414414414414</v>
      </c>
      <c r="H491" s="715">
        <f t="shared" si="234"/>
        <v>96</v>
      </c>
      <c r="I491" s="252">
        <f>H491/H492</f>
        <v>0.13559322033898305</v>
      </c>
      <c r="J491" s="715">
        <f t="shared" si="235"/>
        <v>68</v>
      </c>
      <c r="K491" s="252">
        <f>J491/J492</f>
        <v>6.8686868686868685E-2</v>
      </c>
      <c r="L491" s="715">
        <f t="shared" si="235"/>
        <v>74</v>
      </c>
      <c r="M491" s="252">
        <f>L491/L492</f>
        <v>5.0203527815468114E-2</v>
      </c>
      <c r="N491" s="715">
        <f t="shared" si="236"/>
        <v>66</v>
      </c>
      <c r="O491" s="252">
        <f>N491/N492</f>
        <v>5.7793345008756568E-2</v>
      </c>
      <c r="P491" s="715">
        <f t="shared" si="237"/>
        <v>82</v>
      </c>
      <c r="Q491" s="252">
        <f>P491/P492</f>
        <v>6.3369397217928905E-2</v>
      </c>
    </row>
    <row r="492" spans="1:17" ht="13.5" thickBot="1" x14ac:dyDescent="0.25">
      <c r="A492" s="253" t="s">
        <v>84</v>
      </c>
      <c r="B492" s="264">
        <f t="shared" ref="B492:G492" si="238">SUM(B484:B490)</f>
        <v>1222</v>
      </c>
      <c r="C492" s="254">
        <f t="shared" si="238"/>
        <v>0.99999999999999989</v>
      </c>
      <c r="D492" s="264">
        <f t="shared" si="238"/>
        <v>1124</v>
      </c>
      <c r="E492" s="254">
        <f t="shared" si="238"/>
        <v>1</v>
      </c>
      <c r="F492" s="264">
        <f t="shared" si="238"/>
        <v>666</v>
      </c>
      <c r="G492" s="254">
        <f t="shared" si="238"/>
        <v>1</v>
      </c>
      <c r="H492" s="264">
        <f t="shared" ref="H492:M492" si="239">SUM(H484:H490)</f>
        <v>708</v>
      </c>
      <c r="I492" s="261">
        <f t="shared" si="239"/>
        <v>1</v>
      </c>
      <c r="J492" s="264">
        <f t="shared" si="239"/>
        <v>990</v>
      </c>
      <c r="K492" s="261">
        <f t="shared" si="239"/>
        <v>1</v>
      </c>
      <c r="L492" s="264">
        <f t="shared" si="239"/>
        <v>1474</v>
      </c>
      <c r="M492" s="261">
        <f t="shared" si="239"/>
        <v>1</v>
      </c>
      <c r="N492" s="264">
        <f>SUM(N484:N490)</f>
        <v>1142</v>
      </c>
      <c r="O492" s="261">
        <f>SUM(O484:O490)</f>
        <v>1</v>
      </c>
      <c r="P492" s="264">
        <f>SUM(P484:P490)</f>
        <v>1294</v>
      </c>
      <c r="Q492" s="261">
        <f>SUM(Q484:Q490)</f>
        <v>1</v>
      </c>
    </row>
    <row r="493" spans="1:17" x14ac:dyDescent="0.2">
      <c r="C493" s="183"/>
      <c r="E493" s="183"/>
      <c r="G493" s="183"/>
      <c r="I493" s="183"/>
      <c r="K493" s="183"/>
      <c r="M493" s="183"/>
      <c r="O493" s="183"/>
      <c r="Q493" s="183"/>
    </row>
    <row r="494" spans="1:17" ht="13.5" thickBot="1" x14ac:dyDescent="0.25">
      <c r="G494" s="183"/>
      <c r="I494" s="183"/>
      <c r="K494" s="183"/>
      <c r="M494" s="183"/>
      <c r="O494" s="183"/>
      <c r="Q494" s="183"/>
    </row>
    <row r="495" spans="1:17" x14ac:dyDescent="0.2">
      <c r="A495" s="256" t="s">
        <v>101</v>
      </c>
      <c r="B495" s="1196">
        <v>2004</v>
      </c>
      <c r="C495" s="1197"/>
      <c r="D495" s="1196">
        <v>2005</v>
      </c>
      <c r="E495" s="1197"/>
      <c r="F495" s="1196">
        <v>2006</v>
      </c>
      <c r="G495" s="1197"/>
      <c r="H495" s="1196">
        <v>2007</v>
      </c>
      <c r="I495" s="1197"/>
      <c r="J495" s="1196">
        <v>2008</v>
      </c>
      <c r="K495" s="1197"/>
      <c r="L495" s="1196">
        <v>2009</v>
      </c>
      <c r="M495" s="1197"/>
      <c r="N495" s="1196">
        <v>2010</v>
      </c>
      <c r="O495" s="1197"/>
      <c r="P495" s="1196">
        <v>2011</v>
      </c>
      <c r="Q495" s="1197"/>
    </row>
    <row r="496" spans="1:17" x14ac:dyDescent="0.2">
      <c r="A496" s="248" t="s">
        <v>36</v>
      </c>
      <c r="B496" s="249" t="s">
        <v>29</v>
      </c>
      <c r="C496" s="6" t="s">
        <v>37</v>
      </c>
      <c r="D496" s="249" t="s">
        <v>29</v>
      </c>
      <c r="E496" s="6" t="s">
        <v>37</v>
      </c>
      <c r="F496" s="249" t="s">
        <v>29</v>
      </c>
      <c r="G496" s="6" t="s">
        <v>37</v>
      </c>
      <c r="H496" s="249" t="s">
        <v>29</v>
      </c>
      <c r="I496" s="6" t="s">
        <v>37</v>
      </c>
      <c r="J496" s="249" t="s">
        <v>29</v>
      </c>
      <c r="K496" s="6" t="s">
        <v>37</v>
      </c>
      <c r="L496" s="249" t="s">
        <v>29</v>
      </c>
      <c r="M496" s="6" t="s">
        <v>37</v>
      </c>
      <c r="N496" s="249" t="s">
        <v>29</v>
      </c>
      <c r="O496" s="6" t="s">
        <v>37</v>
      </c>
      <c r="P496" s="249" t="s">
        <v>29</v>
      </c>
      <c r="Q496" s="6" t="s">
        <v>37</v>
      </c>
    </row>
    <row r="497" spans="1:17" x14ac:dyDescent="0.2">
      <c r="A497" s="248" t="s">
        <v>38</v>
      </c>
      <c r="B497" s="262">
        <f>B445+B471</f>
        <v>3709</v>
      </c>
      <c r="C497" s="250">
        <f>B497/B505</f>
        <v>0.42987946221604079</v>
      </c>
      <c r="D497" s="262">
        <f t="shared" ref="D497:D504" si="240">D445+D471</f>
        <v>1408</v>
      </c>
      <c r="E497" s="250">
        <f>D497/D505</f>
        <v>0.14136546184738955</v>
      </c>
      <c r="F497" s="262">
        <f t="shared" ref="F497:H504" si="241">F445+F471</f>
        <v>576</v>
      </c>
      <c r="G497" s="250">
        <f>F497/F505</f>
        <v>0.1143992055610725</v>
      </c>
      <c r="H497" s="262">
        <f t="shared" si="241"/>
        <v>948</v>
      </c>
      <c r="I497" s="250">
        <f>H497/H505</f>
        <v>0.21241317499439838</v>
      </c>
      <c r="J497" s="262">
        <f t="shared" ref="J497:L504" si="242">J445+J471</f>
        <v>2080</v>
      </c>
      <c r="K497" s="250">
        <f>J497/J505</f>
        <v>0.38995125609298836</v>
      </c>
      <c r="L497" s="262">
        <f t="shared" si="242"/>
        <v>4702</v>
      </c>
      <c r="M497" s="250">
        <f>L497/L505</f>
        <v>0.63686848164702692</v>
      </c>
      <c r="N497" s="262">
        <f t="shared" ref="N497:N504" si="243">N445+N471</f>
        <v>5366</v>
      </c>
      <c r="O497" s="250">
        <f>N497/N505</f>
        <v>0.62819011940997427</v>
      </c>
      <c r="P497" s="262">
        <f t="shared" ref="P497:P504" si="244">P445+P471</f>
        <v>5619</v>
      </c>
      <c r="Q497" s="250">
        <f>P497/P505</f>
        <v>0.61679473106476401</v>
      </c>
    </row>
    <row r="498" spans="1:17" x14ac:dyDescent="0.2">
      <c r="A498" s="248" t="s">
        <v>39</v>
      </c>
      <c r="B498" s="262">
        <f>B446+B472</f>
        <v>2848</v>
      </c>
      <c r="C498" s="250">
        <f>B498/B505</f>
        <v>0.33008808530366252</v>
      </c>
      <c r="D498" s="262">
        <f t="shared" si="240"/>
        <v>4872</v>
      </c>
      <c r="E498" s="250">
        <f>D498/D505</f>
        <v>0.48915662650602409</v>
      </c>
      <c r="F498" s="262">
        <f t="shared" si="241"/>
        <v>2470</v>
      </c>
      <c r="G498" s="250">
        <f>F498/F505</f>
        <v>0.49056603773584906</v>
      </c>
      <c r="H498" s="262">
        <f t="shared" si="241"/>
        <v>1841</v>
      </c>
      <c r="I498" s="250">
        <f>H498/H505</f>
        <v>0.41250280080663232</v>
      </c>
      <c r="J498" s="262">
        <f t="shared" si="242"/>
        <v>1801</v>
      </c>
      <c r="K498" s="250">
        <f>J498/J505</f>
        <v>0.33764529433820772</v>
      </c>
      <c r="L498" s="262">
        <f t="shared" si="242"/>
        <v>1582</v>
      </c>
      <c r="M498" s="250">
        <f>L498/L505</f>
        <v>0.21427603955031829</v>
      </c>
      <c r="N498" s="262">
        <f t="shared" si="243"/>
        <v>1793</v>
      </c>
      <c r="O498" s="250">
        <f>N498/N505</f>
        <v>0.20990400374619528</v>
      </c>
      <c r="P498" s="262">
        <f t="shared" si="244"/>
        <v>1971</v>
      </c>
      <c r="Q498" s="250">
        <f>P498/P505</f>
        <v>0.2163556531284303</v>
      </c>
    </row>
    <row r="499" spans="1:17" x14ac:dyDescent="0.2">
      <c r="A499" s="248" t="s">
        <v>40</v>
      </c>
      <c r="B499" s="262">
        <f>B447+B473</f>
        <v>895</v>
      </c>
      <c r="C499" s="250">
        <f>B499/B505</f>
        <v>0.10373203523412146</v>
      </c>
      <c r="D499" s="262">
        <f t="shared" si="240"/>
        <v>1642</v>
      </c>
      <c r="E499" s="250">
        <f>D499/D505</f>
        <v>0.16485943775100401</v>
      </c>
      <c r="F499" s="262">
        <f t="shared" si="241"/>
        <v>823</v>
      </c>
      <c r="G499" s="250">
        <f>F499/F505</f>
        <v>0.16345580933465739</v>
      </c>
      <c r="H499" s="262">
        <f t="shared" si="241"/>
        <v>651</v>
      </c>
      <c r="I499" s="250">
        <f>H499/H505</f>
        <v>0.14586600941071029</v>
      </c>
      <c r="J499" s="262">
        <f t="shared" si="242"/>
        <v>625</v>
      </c>
      <c r="K499" s="250">
        <f>J499/J505</f>
        <v>0.11717285339332584</v>
      </c>
      <c r="L499" s="262">
        <f t="shared" si="242"/>
        <v>490</v>
      </c>
      <c r="M499" s="250">
        <f>L499/L505</f>
        <v>6.6368684816470264E-2</v>
      </c>
      <c r="N499" s="262">
        <f t="shared" si="243"/>
        <v>586</v>
      </c>
      <c r="O499" s="250">
        <f>N499/N505</f>
        <v>6.8602200889721382E-2</v>
      </c>
      <c r="P499" s="262">
        <f t="shared" si="244"/>
        <v>622</v>
      </c>
      <c r="Q499" s="250">
        <f>P499/P505</f>
        <v>6.8276619099890232E-2</v>
      </c>
    </row>
    <row r="500" spans="1:17" x14ac:dyDescent="0.2">
      <c r="A500" s="248" t="s">
        <v>41</v>
      </c>
      <c r="B500" s="262">
        <f t="shared" ref="B500:B505" si="245">B448+B474</f>
        <v>437</v>
      </c>
      <c r="C500" s="250">
        <f>B500/B505</f>
        <v>5.0649049605934165E-2</v>
      </c>
      <c r="D500" s="262">
        <f t="shared" si="240"/>
        <v>779</v>
      </c>
      <c r="E500" s="250">
        <f>D500/D505</f>
        <v>7.8212851405622494E-2</v>
      </c>
      <c r="F500" s="262">
        <f t="shared" si="241"/>
        <v>399</v>
      </c>
      <c r="G500" s="250">
        <f>F500/F505</f>
        <v>7.9245283018867921E-2</v>
      </c>
      <c r="H500" s="262">
        <f t="shared" si="241"/>
        <v>312</v>
      </c>
      <c r="I500" s="250">
        <f>H500/H505</f>
        <v>6.9908133542460227E-2</v>
      </c>
      <c r="J500" s="262">
        <f t="shared" si="242"/>
        <v>251</v>
      </c>
      <c r="K500" s="250">
        <f>J500/J505</f>
        <v>4.7056617922759655E-2</v>
      </c>
      <c r="L500" s="262">
        <f t="shared" si="242"/>
        <v>193</v>
      </c>
      <c r="M500" s="250">
        <f>L500/L505</f>
        <v>2.6141135039956659E-2</v>
      </c>
      <c r="N500" s="262">
        <f t="shared" si="243"/>
        <v>248</v>
      </c>
      <c r="O500" s="250">
        <f>N500/N505</f>
        <v>2.903301334582065E-2</v>
      </c>
      <c r="P500" s="262">
        <f t="shared" si="244"/>
        <v>275</v>
      </c>
      <c r="Q500" s="250">
        <f>P500/P505</f>
        <v>3.0186608122941824E-2</v>
      </c>
    </row>
    <row r="501" spans="1:17" x14ac:dyDescent="0.2">
      <c r="A501" s="248" t="s">
        <v>91</v>
      </c>
      <c r="B501" s="262">
        <f t="shared" si="245"/>
        <v>475</v>
      </c>
      <c r="C501" s="250">
        <f>B501/B505</f>
        <v>5.505331478905888E-2</v>
      </c>
      <c r="D501" s="262">
        <f t="shared" si="240"/>
        <v>856</v>
      </c>
      <c r="E501" s="250">
        <f>D501/D505</f>
        <v>8.5943775100401604E-2</v>
      </c>
      <c r="F501" s="262">
        <f t="shared" si="241"/>
        <v>482</v>
      </c>
      <c r="G501" s="250">
        <f>F501/F505</f>
        <v>9.5729890764647468E-2</v>
      </c>
      <c r="H501" s="262">
        <f t="shared" si="241"/>
        <v>439</v>
      </c>
      <c r="I501" s="250">
        <f>H501/H505</f>
        <v>9.8364328926730901E-2</v>
      </c>
      <c r="J501" s="262">
        <f t="shared" si="242"/>
        <v>354</v>
      </c>
      <c r="K501" s="250">
        <f>J501/J505</f>
        <v>6.6366704161979748E-2</v>
      </c>
      <c r="L501" s="262">
        <f t="shared" si="242"/>
        <v>262</v>
      </c>
      <c r="M501" s="250">
        <f>L501/L505</f>
        <v>3.5486929432480024E-2</v>
      </c>
      <c r="N501" s="262">
        <f t="shared" si="243"/>
        <v>359</v>
      </c>
      <c r="O501" s="250">
        <f>N501/N505</f>
        <v>4.2027628190119411E-2</v>
      </c>
      <c r="P501" s="262">
        <f t="shared" si="244"/>
        <v>401</v>
      </c>
      <c r="Q501" s="250">
        <f>P501/P505</f>
        <v>4.4017563117453348E-2</v>
      </c>
    </row>
    <row r="502" spans="1:17" x14ac:dyDescent="0.2">
      <c r="A502" s="248" t="s">
        <v>92</v>
      </c>
      <c r="B502" s="262">
        <f t="shared" si="245"/>
        <v>231</v>
      </c>
      <c r="C502" s="250">
        <f>B502/B505</f>
        <v>2.6773296244784424E-2</v>
      </c>
      <c r="D502" s="262">
        <f t="shared" si="240"/>
        <v>365</v>
      </c>
      <c r="E502" s="250">
        <f>D502/D505</f>
        <v>3.6646586345381524E-2</v>
      </c>
      <c r="F502" s="262">
        <f t="shared" si="241"/>
        <v>252</v>
      </c>
      <c r="G502" s="250">
        <f>F502/F505</f>
        <v>5.0049652432969216E-2</v>
      </c>
      <c r="H502" s="262">
        <f t="shared" si="241"/>
        <v>231</v>
      </c>
      <c r="I502" s="250">
        <f>H502/H505</f>
        <v>5.1758906565090745E-2</v>
      </c>
      <c r="J502" s="262">
        <f t="shared" si="242"/>
        <v>191</v>
      </c>
      <c r="K502" s="250">
        <f>J502/J505</f>
        <v>3.5808023997000372E-2</v>
      </c>
      <c r="L502" s="262">
        <f t="shared" si="242"/>
        <v>134</v>
      </c>
      <c r="M502" s="250">
        <f>L502/L505</f>
        <v>1.814980360287146E-2</v>
      </c>
      <c r="N502" s="262">
        <f t="shared" si="243"/>
        <v>162</v>
      </c>
      <c r="O502" s="250">
        <f>N502/N505</f>
        <v>1.8965113556544136E-2</v>
      </c>
      <c r="P502" s="262">
        <f t="shared" si="244"/>
        <v>196</v>
      </c>
      <c r="Q502" s="250">
        <f>P502/P505</f>
        <v>2.1514818880351262E-2</v>
      </c>
    </row>
    <row r="503" spans="1:17" x14ac:dyDescent="0.2">
      <c r="A503" s="248" t="s">
        <v>93</v>
      </c>
      <c r="B503" s="262">
        <f t="shared" si="245"/>
        <v>33</v>
      </c>
      <c r="C503" s="250">
        <f>B503/B505</f>
        <v>3.8247566063977748E-3</v>
      </c>
      <c r="D503" s="262">
        <f t="shared" si="240"/>
        <v>38</v>
      </c>
      <c r="E503" s="250">
        <f>D503/D505</f>
        <v>3.8152610441767069E-3</v>
      </c>
      <c r="F503" s="262">
        <f t="shared" si="241"/>
        <v>33</v>
      </c>
      <c r="G503" s="250">
        <f>F503/F505</f>
        <v>6.5541211519364448E-3</v>
      </c>
      <c r="H503" s="262">
        <f t="shared" si="241"/>
        <v>41</v>
      </c>
      <c r="I503" s="250">
        <f>H503/H505</f>
        <v>9.1866457539771448E-3</v>
      </c>
      <c r="J503" s="262">
        <f t="shared" si="242"/>
        <v>32</v>
      </c>
      <c r="K503" s="250">
        <f>J503/J505</f>
        <v>5.999250093738283E-3</v>
      </c>
      <c r="L503" s="262">
        <f t="shared" si="242"/>
        <v>20</v>
      </c>
      <c r="M503" s="250">
        <f>L503/L505</f>
        <v>2.7089259108763375E-3</v>
      </c>
      <c r="N503" s="262">
        <f t="shared" si="243"/>
        <v>28</v>
      </c>
      <c r="O503" s="250">
        <f>N503/N505</f>
        <v>3.2779208616249122E-3</v>
      </c>
      <c r="P503" s="262">
        <f t="shared" si="244"/>
        <v>26</v>
      </c>
      <c r="Q503" s="250">
        <f>P503/P505</f>
        <v>2.8540065861690448E-3</v>
      </c>
    </row>
    <row r="504" spans="1:17" x14ac:dyDescent="0.2">
      <c r="A504" s="258" t="s">
        <v>94</v>
      </c>
      <c r="B504" s="263">
        <f t="shared" si="245"/>
        <v>681</v>
      </c>
      <c r="C504" s="260">
        <f>B504/B505</f>
        <v>7.8929068150208628E-2</v>
      </c>
      <c r="D504" s="263">
        <f t="shared" si="240"/>
        <v>1259</v>
      </c>
      <c r="E504" s="260">
        <f>D504/D505</f>
        <v>0.12640562248995985</v>
      </c>
      <c r="F504" s="263">
        <f t="shared" si="241"/>
        <v>767</v>
      </c>
      <c r="G504" s="260">
        <f>F504/F505</f>
        <v>0.15233366434955312</v>
      </c>
      <c r="H504" s="263">
        <f t="shared" si="241"/>
        <v>711</v>
      </c>
      <c r="I504" s="260">
        <f>H504/H505</f>
        <v>0.15930988124579878</v>
      </c>
      <c r="J504" s="263">
        <f t="shared" si="242"/>
        <v>577</v>
      </c>
      <c r="K504" s="260">
        <f>J504/J505</f>
        <v>0.10817397825271841</v>
      </c>
      <c r="L504" s="263">
        <f t="shared" si="242"/>
        <v>416</v>
      </c>
      <c r="M504" s="260">
        <f>L504/L505</f>
        <v>5.6345658946227818E-2</v>
      </c>
      <c r="N504" s="263">
        <f t="shared" si="243"/>
        <v>556</v>
      </c>
      <c r="O504" s="260">
        <f>N504/N505</f>
        <v>6.5090142823694686E-2</v>
      </c>
      <c r="P504" s="263">
        <f t="shared" si="244"/>
        <v>623</v>
      </c>
      <c r="Q504" s="260">
        <f>P504/P505</f>
        <v>6.8386388583973653E-2</v>
      </c>
    </row>
    <row r="505" spans="1:17" ht="13.5" thickBot="1" x14ac:dyDescent="0.25">
      <c r="A505" s="253" t="s">
        <v>42</v>
      </c>
      <c r="B505" s="264">
        <f t="shared" si="245"/>
        <v>8628</v>
      </c>
      <c r="C505" s="254">
        <f t="shared" ref="C505:I505" si="246">SUM(C497:C503)</f>
        <v>1</v>
      </c>
      <c r="D505" s="264">
        <f t="shared" si="246"/>
        <v>9960</v>
      </c>
      <c r="E505" s="254">
        <f t="shared" si="246"/>
        <v>1</v>
      </c>
      <c r="F505" s="264">
        <f t="shared" si="246"/>
        <v>5035</v>
      </c>
      <c r="G505" s="261">
        <f t="shared" si="246"/>
        <v>1</v>
      </c>
      <c r="H505" s="264">
        <f t="shared" si="246"/>
        <v>4463</v>
      </c>
      <c r="I505" s="261">
        <f t="shared" si="246"/>
        <v>1</v>
      </c>
      <c r="J505" s="264">
        <f t="shared" ref="J505:O505" si="247">SUM(J497:J503)</f>
        <v>5334</v>
      </c>
      <c r="K505" s="261">
        <f t="shared" si="247"/>
        <v>0.99999999999999989</v>
      </c>
      <c r="L505" s="264">
        <f t="shared" si="247"/>
        <v>7383</v>
      </c>
      <c r="M505" s="261">
        <f t="shared" si="247"/>
        <v>0.99999999999999989</v>
      </c>
      <c r="N505" s="264">
        <f t="shared" si="247"/>
        <v>8542</v>
      </c>
      <c r="O505" s="261">
        <f t="shared" si="247"/>
        <v>1</v>
      </c>
      <c r="P505" s="264">
        <f>SUM(P497:P503)</f>
        <v>9110</v>
      </c>
      <c r="Q505" s="261">
        <f>SUM(Q497:Q503)</f>
        <v>1</v>
      </c>
    </row>
    <row r="507" spans="1:17" ht="13.5" thickBot="1" x14ac:dyDescent="0.25"/>
    <row r="508" spans="1:17" x14ac:dyDescent="0.2">
      <c r="A508" s="256" t="s">
        <v>77</v>
      </c>
      <c r="B508" s="1196">
        <v>2004</v>
      </c>
      <c r="C508" s="1197"/>
      <c r="D508" s="1196">
        <v>2005</v>
      </c>
      <c r="E508" s="1197"/>
      <c r="F508" s="1196">
        <v>2006</v>
      </c>
      <c r="G508" s="1197"/>
      <c r="H508" s="1196">
        <v>2007</v>
      </c>
      <c r="I508" s="1197"/>
      <c r="J508" s="1196">
        <v>2008</v>
      </c>
      <c r="K508" s="1197"/>
      <c r="L508" s="1196">
        <v>2009</v>
      </c>
      <c r="M508" s="1197"/>
      <c r="N508" s="1196">
        <v>2010</v>
      </c>
      <c r="O508" s="1197"/>
      <c r="P508" s="1196">
        <v>2011</v>
      </c>
      <c r="Q508" s="1197"/>
    </row>
    <row r="509" spans="1:17" x14ac:dyDescent="0.2">
      <c r="A509" s="248" t="s">
        <v>36</v>
      </c>
      <c r="B509" s="249" t="s">
        <v>45</v>
      </c>
      <c r="C509" s="6" t="s">
        <v>46</v>
      </c>
      <c r="D509" s="249" t="s">
        <v>45</v>
      </c>
      <c r="E509" s="6" t="s">
        <v>46</v>
      </c>
      <c r="F509" s="249" t="s">
        <v>45</v>
      </c>
      <c r="G509" s="6" t="s">
        <v>46</v>
      </c>
      <c r="H509" s="249" t="s">
        <v>45</v>
      </c>
      <c r="I509" s="6" t="s">
        <v>46</v>
      </c>
      <c r="J509" s="249" t="s">
        <v>45</v>
      </c>
      <c r="K509" s="6" t="s">
        <v>46</v>
      </c>
      <c r="L509" s="249" t="s">
        <v>45</v>
      </c>
      <c r="M509" s="6" t="s">
        <v>46</v>
      </c>
      <c r="N509" s="249" t="s">
        <v>45</v>
      </c>
      <c r="O509" s="6" t="s">
        <v>46</v>
      </c>
      <c r="P509" s="249" t="s">
        <v>45</v>
      </c>
      <c r="Q509" s="6" t="s">
        <v>46</v>
      </c>
    </row>
    <row r="510" spans="1:17" x14ac:dyDescent="0.2">
      <c r="A510" s="248" t="s">
        <v>38</v>
      </c>
      <c r="B510" s="262">
        <f t="shared" ref="B510:B517" si="248">B497*2</f>
        <v>7418</v>
      </c>
      <c r="C510" s="250">
        <f>B510/B518</f>
        <v>0.42987946221604079</v>
      </c>
      <c r="D510" s="262">
        <f t="shared" ref="D510:D517" si="249">D497*2</f>
        <v>2816</v>
      </c>
      <c r="E510" s="250">
        <f>D510/D518</f>
        <v>0.14136546184738955</v>
      </c>
      <c r="F510" s="262">
        <f t="shared" ref="F510:H517" si="250">F497*2</f>
        <v>1152</v>
      </c>
      <c r="G510" s="250">
        <f>F510/F518</f>
        <v>0.1143992055610725</v>
      </c>
      <c r="H510" s="262">
        <f t="shared" si="250"/>
        <v>1896</v>
      </c>
      <c r="I510" s="250">
        <f>H510/H518</f>
        <v>0.21241317499439838</v>
      </c>
      <c r="J510" s="262">
        <f t="shared" ref="J510:L517" si="251">J497*2</f>
        <v>4160</v>
      </c>
      <c r="K510" s="250">
        <f>J510/J518</f>
        <v>0.38995125609298836</v>
      </c>
      <c r="L510" s="262">
        <f t="shared" si="251"/>
        <v>9404</v>
      </c>
      <c r="M510" s="250">
        <f>L510/L518</f>
        <v>0.63686848164702692</v>
      </c>
      <c r="N510" s="262">
        <f t="shared" ref="N510:N517" si="252">N497*2</f>
        <v>10732</v>
      </c>
      <c r="O510" s="250">
        <f>N510/N518</f>
        <v>0.62819011940997427</v>
      </c>
      <c r="P510" s="262">
        <f t="shared" ref="P510:P517" si="253">P497*2</f>
        <v>11238</v>
      </c>
      <c r="Q510" s="250">
        <f>P510/P518</f>
        <v>0.61679473106476401</v>
      </c>
    </row>
    <row r="511" spans="1:17" x14ac:dyDescent="0.2">
      <c r="A511" s="248" t="s">
        <v>39</v>
      </c>
      <c r="B511" s="262">
        <f t="shared" si="248"/>
        <v>5696</v>
      </c>
      <c r="C511" s="250">
        <f>B511/B518</f>
        <v>0.33008808530366252</v>
      </c>
      <c r="D511" s="262">
        <f t="shared" si="249"/>
        <v>9744</v>
      </c>
      <c r="E511" s="250">
        <f>D511/D518</f>
        <v>0.48915662650602409</v>
      </c>
      <c r="F511" s="262">
        <f t="shared" si="250"/>
        <v>4940</v>
      </c>
      <c r="G511" s="250">
        <f>F511/F518</f>
        <v>0.49056603773584906</v>
      </c>
      <c r="H511" s="262">
        <f t="shared" si="250"/>
        <v>3682</v>
      </c>
      <c r="I511" s="250">
        <f>H511/H518</f>
        <v>0.41250280080663232</v>
      </c>
      <c r="J511" s="262">
        <f t="shared" si="251"/>
        <v>3602</v>
      </c>
      <c r="K511" s="250">
        <f>J511/J518</f>
        <v>0.33764529433820772</v>
      </c>
      <c r="L511" s="262">
        <f t="shared" si="251"/>
        <v>3164</v>
      </c>
      <c r="M511" s="250">
        <f>L511/L518</f>
        <v>0.21427603955031829</v>
      </c>
      <c r="N511" s="262">
        <f t="shared" si="252"/>
        <v>3586</v>
      </c>
      <c r="O511" s="250">
        <f>N511/N518</f>
        <v>0.20990400374619528</v>
      </c>
      <c r="P511" s="262">
        <f t="shared" si="253"/>
        <v>3942</v>
      </c>
      <c r="Q511" s="250">
        <f>P511/P518</f>
        <v>0.2163556531284303</v>
      </c>
    </row>
    <row r="512" spans="1:17" x14ac:dyDescent="0.2">
      <c r="A512" s="248" t="s">
        <v>40</v>
      </c>
      <c r="B512" s="262">
        <f t="shared" si="248"/>
        <v>1790</v>
      </c>
      <c r="C512" s="250">
        <f>B512/B518</f>
        <v>0.10373203523412146</v>
      </c>
      <c r="D512" s="262">
        <f t="shared" si="249"/>
        <v>3284</v>
      </c>
      <c r="E512" s="250">
        <f>D512/D518</f>
        <v>0.16485943775100401</v>
      </c>
      <c r="F512" s="262">
        <f t="shared" si="250"/>
        <v>1646</v>
      </c>
      <c r="G512" s="250">
        <f>F512/F518</f>
        <v>0.16345580933465739</v>
      </c>
      <c r="H512" s="262">
        <f t="shared" si="250"/>
        <v>1302</v>
      </c>
      <c r="I512" s="250">
        <f>H512/H518</f>
        <v>0.14586600941071029</v>
      </c>
      <c r="J512" s="262">
        <f t="shared" si="251"/>
        <v>1250</v>
      </c>
      <c r="K512" s="250">
        <f>J512/J518</f>
        <v>0.11717285339332584</v>
      </c>
      <c r="L512" s="262">
        <f t="shared" si="251"/>
        <v>980</v>
      </c>
      <c r="M512" s="250">
        <f>L512/L518</f>
        <v>6.6368684816470264E-2</v>
      </c>
      <c r="N512" s="262">
        <f t="shared" si="252"/>
        <v>1172</v>
      </c>
      <c r="O512" s="250">
        <f>N512/N518</f>
        <v>6.8602200889721382E-2</v>
      </c>
      <c r="P512" s="262">
        <f t="shared" si="253"/>
        <v>1244</v>
      </c>
      <c r="Q512" s="250">
        <f>P512/P518</f>
        <v>6.8276619099890232E-2</v>
      </c>
    </row>
    <row r="513" spans="1:17" x14ac:dyDescent="0.2">
      <c r="A513" s="248" t="s">
        <v>41</v>
      </c>
      <c r="B513" s="262">
        <f t="shared" si="248"/>
        <v>874</v>
      </c>
      <c r="C513" s="250">
        <f>B513/B518</f>
        <v>5.0649049605934165E-2</v>
      </c>
      <c r="D513" s="262">
        <f t="shared" si="249"/>
        <v>1558</v>
      </c>
      <c r="E513" s="250">
        <f>D513/D518</f>
        <v>7.8212851405622494E-2</v>
      </c>
      <c r="F513" s="262">
        <f t="shared" si="250"/>
        <v>798</v>
      </c>
      <c r="G513" s="250">
        <f>F513/F518</f>
        <v>7.9245283018867921E-2</v>
      </c>
      <c r="H513" s="262">
        <f t="shared" si="250"/>
        <v>624</v>
      </c>
      <c r="I513" s="250">
        <f>H513/H518</f>
        <v>6.9908133542460227E-2</v>
      </c>
      <c r="J513" s="262">
        <f t="shared" si="251"/>
        <v>502</v>
      </c>
      <c r="K513" s="250">
        <f>J513/J518</f>
        <v>4.7056617922759655E-2</v>
      </c>
      <c r="L513" s="262">
        <f t="shared" si="251"/>
        <v>386</v>
      </c>
      <c r="M513" s="250">
        <f>L513/L518</f>
        <v>2.6141135039956659E-2</v>
      </c>
      <c r="N513" s="262">
        <f t="shared" si="252"/>
        <v>496</v>
      </c>
      <c r="O513" s="250">
        <f>N513/N518</f>
        <v>2.903301334582065E-2</v>
      </c>
      <c r="P513" s="262">
        <f t="shared" si="253"/>
        <v>550</v>
      </c>
      <c r="Q513" s="250">
        <f>P513/P518</f>
        <v>3.0186608122941824E-2</v>
      </c>
    </row>
    <row r="514" spans="1:17" x14ac:dyDescent="0.2">
      <c r="A514" s="248" t="s">
        <v>91</v>
      </c>
      <c r="B514" s="262">
        <f t="shared" si="248"/>
        <v>950</v>
      </c>
      <c r="C514" s="250">
        <f>B514/B518</f>
        <v>5.505331478905888E-2</v>
      </c>
      <c r="D514" s="262">
        <f t="shared" si="249"/>
        <v>1712</v>
      </c>
      <c r="E514" s="250">
        <f>D514/D518</f>
        <v>8.5943775100401604E-2</v>
      </c>
      <c r="F514" s="262">
        <f t="shared" si="250"/>
        <v>964</v>
      </c>
      <c r="G514" s="250">
        <f>F514/F518</f>
        <v>9.5729890764647468E-2</v>
      </c>
      <c r="H514" s="262">
        <f t="shared" si="250"/>
        <v>878</v>
      </c>
      <c r="I514" s="250">
        <f>H514/H518</f>
        <v>9.8364328926730901E-2</v>
      </c>
      <c r="J514" s="262">
        <f t="shared" si="251"/>
        <v>708</v>
      </c>
      <c r="K514" s="250">
        <f>J514/J518</f>
        <v>6.6366704161979748E-2</v>
      </c>
      <c r="L514" s="262">
        <f t="shared" si="251"/>
        <v>524</v>
      </c>
      <c r="M514" s="250">
        <f>L514/L518</f>
        <v>3.5486929432480024E-2</v>
      </c>
      <c r="N514" s="262">
        <f t="shared" si="252"/>
        <v>718</v>
      </c>
      <c r="O514" s="250">
        <f>N514/N518</f>
        <v>4.2027628190119411E-2</v>
      </c>
      <c r="P514" s="262">
        <f t="shared" si="253"/>
        <v>802</v>
      </c>
      <c r="Q514" s="250">
        <f>P514/P518</f>
        <v>4.4017563117453348E-2</v>
      </c>
    </row>
    <row r="515" spans="1:17" x14ac:dyDescent="0.2">
      <c r="A515" s="248" t="s">
        <v>92</v>
      </c>
      <c r="B515" s="262">
        <f t="shared" si="248"/>
        <v>462</v>
      </c>
      <c r="C515" s="250">
        <f>B515/B518</f>
        <v>2.6773296244784424E-2</v>
      </c>
      <c r="D515" s="262">
        <f t="shared" si="249"/>
        <v>730</v>
      </c>
      <c r="E515" s="250">
        <f>D515/D518</f>
        <v>3.6646586345381524E-2</v>
      </c>
      <c r="F515" s="262">
        <f t="shared" si="250"/>
        <v>504</v>
      </c>
      <c r="G515" s="250">
        <f>F515/F518</f>
        <v>5.0049652432969216E-2</v>
      </c>
      <c r="H515" s="262">
        <f t="shared" si="250"/>
        <v>462</v>
      </c>
      <c r="I515" s="250">
        <f>H515/H518</f>
        <v>5.1758906565090745E-2</v>
      </c>
      <c r="J515" s="262">
        <f t="shared" si="251"/>
        <v>382</v>
      </c>
      <c r="K515" s="250">
        <f>J515/J518</f>
        <v>3.5808023997000372E-2</v>
      </c>
      <c r="L515" s="262">
        <f t="shared" si="251"/>
        <v>268</v>
      </c>
      <c r="M515" s="250">
        <f>L515/L518</f>
        <v>1.814980360287146E-2</v>
      </c>
      <c r="N515" s="262">
        <f t="shared" si="252"/>
        <v>324</v>
      </c>
      <c r="O515" s="250">
        <f>N515/N518</f>
        <v>1.8965113556544136E-2</v>
      </c>
      <c r="P515" s="262">
        <f t="shared" si="253"/>
        <v>392</v>
      </c>
      <c r="Q515" s="250">
        <f>P515/P518</f>
        <v>2.1514818880351262E-2</v>
      </c>
    </row>
    <row r="516" spans="1:17" x14ac:dyDescent="0.2">
      <c r="A516" s="248" t="s">
        <v>93</v>
      </c>
      <c r="B516" s="262">
        <f t="shared" si="248"/>
        <v>66</v>
      </c>
      <c r="C516" s="250">
        <f>B516/B518</f>
        <v>3.8247566063977748E-3</v>
      </c>
      <c r="D516" s="262">
        <f t="shared" si="249"/>
        <v>76</v>
      </c>
      <c r="E516" s="250">
        <f>D516/D518</f>
        <v>3.8152610441767069E-3</v>
      </c>
      <c r="F516" s="262">
        <f t="shared" si="250"/>
        <v>66</v>
      </c>
      <c r="G516" s="250">
        <f>F516/F518</f>
        <v>6.5541211519364448E-3</v>
      </c>
      <c r="H516" s="262">
        <f t="shared" si="250"/>
        <v>82</v>
      </c>
      <c r="I516" s="250">
        <f>H516/H518</f>
        <v>9.1866457539771448E-3</v>
      </c>
      <c r="J516" s="262">
        <f t="shared" si="251"/>
        <v>64</v>
      </c>
      <c r="K516" s="250">
        <f>J516/J518</f>
        <v>5.999250093738283E-3</v>
      </c>
      <c r="L516" s="262">
        <f t="shared" si="251"/>
        <v>40</v>
      </c>
      <c r="M516" s="250">
        <f>L516/L518</f>
        <v>2.7089259108763375E-3</v>
      </c>
      <c r="N516" s="262">
        <f t="shared" si="252"/>
        <v>56</v>
      </c>
      <c r="O516" s="250">
        <f>N516/N518</f>
        <v>3.2779208616249122E-3</v>
      </c>
      <c r="P516" s="262">
        <f t="shared" si="253"/>
        <v>52</v>
      </c>
      <c r="Q516" s="250">
        <f>P516/P518</f>
        <v>2.8540065861690448E-3</v>
      </c>
    </row>
    <row r="517" spans="1:17" x14ac:dyDescent="0.2">
      <c r="A517" s="258" t="s">
        <v>94</v>
      </c>
      <c r="B517" s="263">
        <f t="shared" si="248"/>
        <v>1362</v>
      </c>
      <c r="C517" s="260">
        <f>B517/B518</f>
        <v>7.8929068150208628E-2</v>
      </c>
      <c r="D517" s="263">
        <f t="shared" si="249"/>
        <v>2518</v>
      </c>
      <c r="E517" s="260">
        <f>D517/D518</f>
        <v>0.12640562248995985</v>
      </c>
      <c r="F517" s="263">
        <f t="shared" si="250"/>
        <v>1534</v>
      </c>
      <c r="G517" s="260">
        <f>F517/F518</f>
        <v>0.15233366434955312</v>
      </c>
      <c r="H517" s="263">
        <f t="shared" si="250"/>
        <v>1422</v>
      </c>
      <c r="I517" s="260">
        <f>H517/H518</f>
        <v>0.15930988124579878</v>
      </c>
      <c r="J517" s="263">
        <f t="shared" si="251"/>
        <v>1154</v>
      </c>
      <c r="K517" s="260">
        <f>J517/J518</f>
        <v>0.10817397825271841</v>
      </c>
      <c r="L517" s="263">
        <f t="shared" si="251"/>
        <v>832</v>
      </c>
      <c r="M517" s="260">
        <f>L517/L518</f>
        <v>5.6345658946227818E-2</v>
      </c>
      <c r="N517" s="263">
        <f t="shared" si="252"/>
        <v>1112</v>
      </c>
      <c r="O517" s="260">
        <f>N517/N518</f>
        <v>6.5090142823694686E-2</v>
      </c>
      <c r="P517" s="263">
        <f t="shared" si="253"/>
        <v>1246</v>
      </c>
      <c r="Q517" s="260">
        <f>P517/P518</f>
        <v>6.8386388583973653E-2</v>
      </c>
    </row>
    <row r="518" spans="1:17" ht="13.5" thickBot="1" x14ac:dyDescent="0.25">
      <c r="A518" s="253" t="s">
        <v>84</v>
      </c>
      <c r="B518" s="264">
        <f t="shared" ref="B518:G518" si="254">SUM(B510:B516)</f>
        <v>17256</v>
      </c>
      <c r="C518" s="254">
        <f t="shared" si="254"/>
        <v>1</v>
      </c>
      <c r="D518" s="264">
        <f t="shared" si="254"/>
        <v>19920</v>
      </c>
      <c r="E518" s="254">
        <f t="shared" si="254"/>
        <v>1</v>
      </c>
      <c r="F518" s="264">
        <f t="shared" si="254"/>
        <v>10070</v>
      </c>
      <c r="G518" s="254">
        <f t="shared" si="254"/>
        <v>1</v>
      </c>
      <c r="H518" s="264">
        <f t="shared" ref="H518:M518" si="255">SUM(H510:H516)</f>
        <v>8926</v>
      </c>
      <c r="I518" s="254">
        <f t="shared" si="255"/>
        <v>1</v>
      </c>
      <c r="J518" s="264">
        <f t="shared" si="255"/>
        <v>10668</v>
      </c>
      <c r="K518" s="254">
        <f t="shared" si="255"/>
        <v>0.99999999999999989</v>
      </c>
      <c r="L518" s="264">
        <f t="shared" si="255"/>
        <v>14766</v>
      </c>
      <c r="M518" s="254">
        <f t="shared" si="255"/>
        <v>0.99999999999999989</v>
      </c>
      <c r="N518" s="264">
        <f>SUM(N510:N516)</f>
        <v>17084</v>
      </c>
      <c r="O518" s="254">
        <f>SUM(O510:O516)</f>
        <v>1</v>
      </c>
      <c r="P518" s="264">
        <f>SUM(P510:P516)</f>
        <v>18220</v>
      </c>
      <c r="Q518" s="254">
        <f>SUM(Q510:Q516)</f>
        <v>1</v>
      </c>
    </row>
    <row r="520" spans="1:17" ht="13.5" thickBot="1" x14ac:dyDescent="0.25"/>
    <row r="521" spans="1:17" x14ac:dyDescent="0.2">
      <c r="A521" s="247" t="s">
        <v>78</v>
      </c>
      <c r="B521" s="1198">
        <v>2004</v>
      </c>
      <c r="C521" s="1199"/>
      <c r="D521" s="1198">
        <v>2005</v>
      </c>
      <c r="E521" s="1199"/>
      <c r="F521" s="1198">
        <v>2006</v>
      </c>
      <c r="G521" s="1199"/>
      <c r="H521" s="1198">
        <v>2007</v>
      </c>
      <c r="I521" s="1199"/>
      <c r="J521" s="1198">
        <v>2008</v>
      </c>
      <c r="K521" s="1199"/>
      <c r="L521" s="1198">
        <v>2009</v>
      </c>
      <c r="M521" s="1199"/>
      <c r="N521" s="1198">
        <v>2010</v>
      </c>
      <c r="O521" s="1199"/>
      <c r="P521" s="1198">
        <v>2011</v>
      </c>
      <c r="Q521" s="1199"/>
    </row>
    <row r="522" spans="1:17" x14ac:dyDescent="0.2">
      <c r="A522" s="248" t="s">
        <v>36</v>
      </c>
      <c r="B522" s="249" t="s">
        <v>29</v>
      </c>
      <c r="C522" s="6" t="s">
        <v>37</v>
      </c>
      <c r="D522" s="249" t="s">
        <v>29</v>
      </c>
      <c r="E522" s="6" t="s">
        <v>37</v>
      </c>
      <c r="F522" s="249" t="s">
        <v>29</v>
      </c>
      <c r="G522" s="6" t="s">
        <v>37</v>
      </c>
      <c r="H522" s="249" t="s">
        <v>29</v>
      </c>
      <c r="I522" s="6" t="s">
        <v>37</v>
      </c>
      <c r="J522" s="249" t="s">
        <v>29</v>
      </c>
      <c r="K522" s="6" t="s">
        <v>37</v>
      </c>
      <c r="L522" s="249" t="s">
        <v>29</v>
      </c>
      <c r="M522" s="6" t="s">
        <v>37</v>
      </c>
      <c r="N522" s="249" t="s">
        <v>29</v>
      </c>
      <c r="O522" s="6" t="s">
        <v>37</v>
      </c>
      <c r="P522" s="249" t="s">
        <v>29</v>
      </c>
      <c r="Q522" s="6" t="s">
        <v>37</v>
      </c>
    </row>
    <row r="523" spans="1:17" x14ac:dyDescent="0.2">
      <c r="A523" s="248" t="s">
        <v>38</v>
      </c>
      <c r="B523" s="262">
        <f>'Closed Transactions'!B61</f>
        <v>208</v>
      </c>
      <c r="C523" s="250">
        <f>B523/B531</f>
        <v>0.35986159169550175</v>
      </c>
      <c r="D523" s="262">
        <f>'Closed Transactions'!B73</f>
        <v>53</v>
      </c>
      <c r="E523" s="250">
        <f>D523/D531</f>
        <v>7.4542897327707455E-2</v>
      </c>
      <c r="F523" s="262">
        <f>'Closed Transactions'!B85</f>
        <v>59</v>
      </c>
      <c r="G523" s="250">
        <f>F523/F531</f>
        <v>0.17664670658682635</v>
      </c>
      <c r="H523" s="262">
        <f>'Closed Transactions'!B97</f>
        <v>85</v>
      </c>
      <c r="I523" s="250">
        <f>H523/H531</f>
        <v>0.27419354838709675</v>
      </c>
      <c r="J523" s="262">
        <f>'Closed Transactions'!B109</f>
        <v>231</v>
      </c>
      <c r="K523" s="250">
        <f>J523/J531</f>
        <v>0.60789473684210527</v>
      </c>
      <c r="L523" s="262">
        <f>'Closed Transactions'!B121</f>
        <v>420</v>
      </c>
      <c r="M523" s="250">
        <f>L523/L531</f>
        <v>0.62130177514792895</v>
      </c>
      <c r="N523" s="262">
        <f>'Closed Transactions'!B133</f>
        <v>404</v>
      </c>
      <c r="O523" s="250">
        <f>N523/N531</f>
        <v>0.64433811802232854</v>
      </c>
      <c r="P523" s="262">
        <f>'Closed Transactions'!B145</f>
        <v>456</v>
      </c>
      <c r="Q523" s="250">
        <f>P523/P531</f>
        <v>0.68882175226586106</v>
      </c>
    </row>
    <row r="524" spans="1:17" x14ac:dyDescent="0.2">
      <c r="A524" s="248" t="s">
        <v>39</v>
      </c>
      <c r="B524" s="262">
        <f>'Closed Transactions'!C61</f>
        <v>215</v>
      </c>
      <c r="C524" s="250">
        <f>B524/B531</f>
        <v>0.37197231833910033</v>
      </c>
      <c r="D524" s="262">
        <f>'Closed Transactions'!C73</f>
        <v>394</v>
      </c>
      <c r="E524" s="250">
        <f>D524/D531</f>
        <v>0.55414908579465538</v>
      </c>
      <c r="F524" s="262">
        <f>'Closed Transactions'!C85</f>
        <v>167</v>
      </c>
      <c r="G524" s="250">
        <f>F524/F531</f>
        <v>0.5</v>
      </c>
      <c r="H524" s="262">
        <f>'Closed Transactions'!C97</f>
        <v>126</v>
      </c>
      <c r="I524" s="250">
        <f>H524/H531</f>
        <v>0.40645161290322579</v>
      </c>
      <c r="J524" s="262">
        <f>'Closed Transactions'!C109</f>
        <v>86</v>
      </c>
      <c r="K524" s="250">
        <f>J524/J531</f>
        <v>0.22631578947368422</v>
      </c>
      <c r="L524" s="262">
        <f>'Closed Transactions'!C121</f>
        <v>163</v>
      </c>
      <c r="M524" s="250">
        <f>L524/L531</f>
        <v>0.2411242603550296</v>
      </c>
      <c r="N524" s="262">
        <f>'Closed Transactions'!C133</f>
        <v>135</v>
      </c>
      <c r="O524" s="250">
        <f>N524/N531</f>
        <v>0.21531100478468901</v>
      </c>
      <c r="P524" s="262">
        <f>'Closed Transactions'!C145</f>
        <v>113</v>
      </c>
      <c r="Q524" s="250">
        <f>P524/P531</f>
        <v>0.17069486404833836</v>
      </c>
    </row>
    <row r="525" spans="1:17" x14ac:dyDescent="0.2">
      <c r="A525" s="248" t="s">
        <v>40</v>
      </c>
      <c r="B525" s="262">
        <f>'Closed Transactions'!D61</f>
        <v>62</v>
      </c>
      <c r="C525" s="250">
        <f>B525/B531</f>
        <v>0.10726643598615918</v>
      </c>
      <c r="D525" s="262">
        <f>'Closed Transactions'!D73</f>
        <v>141</v>
      </c>
      <c r="E525" s="250">
        <f>D525/D531</f>
        <v>0.19831223628691982</v>
      </c>
      <c r="F525" s="262">
        <f>'Closed Transactions'!D85</f>
        <v>41</v>
      </c>
      <c r="G525" s="250">
        <f>F525/F531</f>
        <v>0.12275449101796407</v>
      </c>
      <c r="H525" s="262">
        <f>'Closed Transactions'!D97</f>
        <v>31</v>
      </c>
      <c r="I525" s="250">
        <f>H525/H531</f>
        <v>0.1</v>
      </c>
      <c r="J525" s="262">
        <f>'Closed Transactions'!D109</f>
        <v>29</v>
      </c>
      <c r="K525" s="250">
        <f>J525/J531</f>
        <v>7.6315789473684212E-2</v>
      </c>
      <c r="L525" s="262">
        <f>'Closed Transactions'!D121</f>
        <v>36</v>
      </c>
      <c r="M525" s="250">
        <f>L525/L531</f>
        <v>5.3254437869822487E-2</v>
      </c>
      <c r="N525" s="262">
        <f>'Closed Transactions'!D133</f>
        <v>40</v>
      </c>
      <c r="O525" s="250">
        <f>N525/N531</f>
        <v>6.3795853269537475E-2</v>
      </c>
      <c r="P525" s="262">
        <f>'Closed Transactions'!D145</f>
        <v>38</v>
      </c>
      <c r="Q525" s="250">
        <f>P525/P531</f>
        <v>5.7401812688821753E-2</v>
      </c>
    </row>
    <row r="526" spans="1:17" x14ac:dyDescent="0.2">
      <c r="A526" s="248" t="s">
        <v>41</v>
      </c>
      <c r="B526" s="262">
        <f>'Closed Transactions'!E61</f>
        <v>42</v>
      </c>
      <c r="C526" s="250">
        <f>B526/B531</f>
        <v>7.2664359861591699E-2</v>
      </c>
      <c r="D526" s="262">
        <f>'Closed Transactions'!E73</f>
        <v>42</v>
      </c>
      <c r="E526" s="250">
        <f>D526/D531</f>
        <v>5.9071729957805907E-2</v>
      </c>
      <c r="F526" s="262">
        <f>'Closed Transactions'!E85</f>
        <v>20</v>
      </c>
      <c r="G526" s="250">
        <f>F526/F531</f>
        <v>5.9880239520958084E-2</v>
      </c>
      <c r="H526" s="262">
        <f>'Closed Transactions'!E97</f>
        <v>23</v>
      </c>
      <c r="I526" s="250">
        <f>H526/H531</f>
        <v>7.4193548387096769E-2</v>
      </c>
      <c r="J526" s="262">
        <f>'Closed Transactions'!E109</f>
        <v>15</v>
      </c>
      <c r="K526" s="250">
        <f>J526/J531</f>
        <v>3.9473684210526314E-2</v>
      </c>
      <c r="L526" s="262">
        <f>'Closed Transactions'!E121</f>
        <v>19</v>
      </c>
      <c r="M526" s="250">
        <f>L526/L531</f>
        <v>2.8106508875739646E-2</v>
      </c>
      <c r="N526" s="262">
        <f>'Closed Transactions'!E133</f>
        <v>16</v>
      </c>
      <c r="O526" s="250">
        <f>N526/N531</f>
        <v>2.5518341307814992E-2</v>
      </c>
      <c r="P526" s="262">
        <f>'Closed Transactions'!E145</f>
        <v>19</v>
      </c>
      <c r="Q526" s="250">
        <f>P526/P531</f>
        <v>2.8700906344410877E-2</v>
      </c>
    </row>
    <row r="527" spans="1:17" x14ac:dyDescent="0.2">
      <c r="A527" s="248" t="s">
        <v>91</v>
      </c>
      <c r="B527" s="262">
        <f>'Closed Transactions'!F61</f>
        <v>39</v>
      </c>
      <c r="C527" s="250">
        <f>B527/B531</f>
        <v>6.7474048442906581E-2</v>
      </c>
      <c r="D527" s="262">
        <f>'Closed Transactions'!F73</f>
        <v>62</v>
      </c>
      <c r="E527" s="250">
        <f>D527/D531</f>
        <v>8.7201125175808719E-2</v>
      </c>
      <c r="F527" s="262">
        <f>'Closed Transactions'!F85</f>
        <v>27</v>
      </c>
      <c r="G527" s="250">
        <f>F527/F531</f>
        <v>8.0838323353293412E-2</v>
      </c>
      <c r="H527" s="262">
        <f>'Closed Transactions'!F97</f>
        <v>27</v>
      </c>
      <c r="I527" s="250">
        <f>H527/H531</f>
        <v>8.7096774193548387E-2</v>
      </c>
      <c r="J527" s="262">
        <f>'Closed Transactions'!F109</f>
        <v>10</v>
      </c>
      <c r="K527" s="250">
        <f>J527/J531</f>
        <v>2.6315789473684209E-2</v>
      </c>
      <c r="L527" s="262">
        <f>'Closed Transactions'!F121</f>
        <v>29</v>
      </c>
      <c r="M527" s="250">
        <f>L527/L531</f>
        <v>4.2899408284023666E-2</v>
      </c>
      <c r="N527" s="262">
        <f>'Closed Transactions'!F133</f>
        <v>21</v>
      </c>
      <c r="O527" s="250">
        <f>N527/N531</f>
        <v>3.3492822966507178E-2</v>
      </c>
      <c r="P527" s="262">
        <f>'Closed Transactions'!F145</f>
        <v>25</v>
      </c>
      <c r="Q527" s="250">
        <f>P527/P531</f>
        <v>3.7764350453172203E-2</v>
      </c>
    </row>
    <row r="528" spans="1:17" x14ac:dyDescent="0.2">
      <c r="A528" s="248" t="s">
        <v>92</v>
      </c>
      <c r="B528" s="262">
        <f>'Closed Transactions'!G61</f>
        <v>9</v>
      </c>
      <c r="C528" s="250">
        <f>B528/B531</f>
        <v>1.5570934256055362E-2</v>
      </c>
      <c r="D528" s="262">
        <f>'Closed Transactions'!G73</f>
        <v>17</v>
      </c>
      <c r="E528" s="250">
        <f>D528/D531</f>
        <v>2.3909985935302389E-2</v>
      </c>
      <c r="F528" s="262">
        <f>'Closed Transactions'!G85</f>
        <v>17</v>
      </c>
      <c r="G528" s="250">
        <f>F528/F531</f>
        <v>5.089820359281437E-2</v>
      </c>
      <c r="H528" s="262">
        <f>'Closed Transactions'!G97</f>
        <v>14</v>
      </c>
      <c r="I528" s="250">
        <f>H528/H531</f>
        <v>4.5161290322580643E-2</v>
      </c>
      <c r="J528" s="262">
        <f>'Closed Transactions'!G109</f>
        <v>9</v>
      </c>
      <c r="K528" s="250">
        <f>J528/J531</f>
        <v>2.368421052631579E-2</v>
      </c>
      <c r="L528" s="262">
        <f>'Closed Transactions'!G121</f>
        <v>7</v>
      </c>
      <c r="M528" s="250">
        <f>L528/L531</f>
        <v>1.0355029585798817E-2</v>
      </c>
      <c r="N528" s="262">
        <f>'Closed Transactions'!G133</f>
        <v>10</v>
      </c>
      <c r="O528" s="250">
        <f>N528/N531</f>
        <v>1.5948963317384369E-2</v>
      </c>
      <c r="P528" s="262">
        <f>'Closed Transactions'!G145</f>
        <v>8</v>
      </c>
      <c r="Q528" s="250">
        <f>P528/P531</f>
        <v>1.2084592145015106E-2</v>
      </c>
    </row>
    <row r="529" spans="1:17" x14ac:dyDescent="0.2">
      <c r="A529" s="248" t="s">
        <v>93</v>
      </c>
      <c r="B529" s="262">
        <f>'Closed Transactions'!H61</f>
        <v>3</v>
      </c>
      <c r="C529" s="250">
        <f>B529/B531</f>
        <v>5.1903114186851208E-3</v>
      </c>
      <c r="D529" s="262">
        <f>'Closed Transactions'!H73</f>
        <v>2</v>
      </c>
      <c r="E529" s="250">
        <f>D529/D531</f>
        <v>2.8129395218002813E-3</v>
      </c>
      <c r="F529" s="262">
        <f>'Closed Transactions'!H85</f>
        <v>3</v>
      </c>
      <c r="G529" s="250">
        <f>F529/F531</f>
        <v>8.9820359281437123E-3</v>
      </c>
      <c r="H529" s="262">
        <f>'Closed Transactions'!H97</f>
        <v>4</v>
      </c>
      <c r="I529" s="250">
        <f>H529/H531</f>
        <v>1.2903225806451613E-2</v>
      </c>
      <c r="J529" s="262">
        <f>'Closed Transactions'!H109</f>
        <v>0</v>
      </c>
      <c r="K529" s="250">
        <f>J529/J531</f>
        <v>0</v>
      </c>
      <c r="L529" s="262">
        <f>'Closed Transactions'!H121</f>
        <v>2</v>
      </c>
      <c r="M529" s="250">
        <f>L529/L531</f>
        <v>2.9585798816568047E-3</v>
      </c>
      <c r="N529" s="262">
        <f>'Closed Transactions'!H133</f>
        <v>1</v>
      </c>
      <c r="O529" s="250">
        <f>N529/N531</f>
        <v>1.594896331738437E-3</v>
      </c>
      <c r="P529" s="262">
        <f>'Closed Transactions'!H145</f>
        <v>3</v>
      </c>
      <c r="Q529" s="250">
        <f>P529/P531</f>
        <v>4.5317220543806651E-3</v>
      </c>
    </row>
    <row r="530" spans="1:17" x14ac:dyDescent="0.2">
      <c r="A530" s="251" t="s">
        <v>94</v>
      </c>
      <c r="B530" s="715">
        <f>'Closed Transactions'!I61</f>
        <v>51</v>
      </c>
      <c r="C530" s="252">
        <f>B530/B531</f>
        <v>8.8235294117647065E-2</v>
      </c>
      <c r="D530" s="715">
        <f>'Closed Transactions'!I73</f>
        <v>81</v>
      </c>
      <c r="E530" s="252">
        <f>D530/D531</f>
        <v>0.11392405063291139</v>
      </c>
      <c r="F530" s="715">
        <f>'Closed Transactions'!I85</f>
        <v>47</v>
      </c>
      <c r="G530" s="252">
        <f>F530/F531</f>
        <v>0.1407185628742515</v>
      </c>
      <c r="H530" s="715">
        <f>'Closed Transactions'!I97</f>
        <v>45</v>
      </c>
      <c r="I530" s="252">
        <f>H530/H531</f>
        <v>0.14516129032258066</v>
      </c>
      <c r="J530" s="715">
        <f>'Closed Transactions'!I109</f>
        <v>19</v>
      </c>
      <c r="K530" s="252">
        <f>J530/J531</f>
        <v>0.05</v>
      </c>
      <c r="L530" s="715">
        <f>'Closed Transactions'!I121</f>
        <v>38</v>
      </c>
      <c r="M530" s="252">
        <f>L530/L531</f>
        <v>5.6213017751479293E-2</v>
      </c>
      <c r="N530" s="715">
        <f>'Closed Transactions'!I133</f>
        <v>32</v>
      </c>
      <c r="O530" s="252">
        <f>N530/N531</f>
        <v>5.1036682615629984E-2</v>
      </c>
      <c r="P530" s="715">
        <f>'Closed Transactions'!I145</f>
        <v>36</v>
      </c>
      <c r="Q530" s="252">
        <f>P530/P531</f>
        <v>5.4380664652567974E-2</v>
      </c>
    </row>
    <row r="531" spans="1:17" ht="13.5" thickBot="1" x14ac:dyDescent="0.25">
      <c r="A531" s="253" t="s">
        <v>42</v>
      </c>
      <c r="B531" s="264">
        <f t="shared" ref="B531:G531" si="256">SUM(B523:B529)</f>
        <v>578</v>
      </c>
      <c r="C531" s="254">
        <f t="shared" si="256"/>
        <v>1</v>
      </c>
      <c r="D531" s="264">
        <f t="shared" si="256"/>
        <v>711</v>
      </c>
      <c r="E531" s="254">
        <f t="shared" si="256"/>
        <v>1</v>
      </c>
      <c r="F531" s="264">
        <f t="shared" si="256"/>
        <v>334</v>
      </c>
      <c r="G531" s="254">
        <f t="shared" si="256"/>
        <v>1</v>
      </c>
      <c r="H531" s="264">
        <f t="shared" ref="H531:M531" si="257">SUM(H523:H529)</f>
        <v>310</v>
      </c>
      <c r="I531" s="254">
        <f t="shared" si="257"/>
        <v>1</v>
      </c>
      <c r="J531" s="264">
        <f t="shared" si="257"/>
        <v>380</v>
      </c>
      <c r="K531" s="254">
        <f t="shared" si="257"/>
        <v>1</v>
      </c>
      <c r="L531" s="264">
        <f t="shared" si="257"/>
        <v>676</v>
      </c>
      <c r="M531" s="254">
        <f t="shared" si="257"/>
        <v>0.99999999999999989</v>
      </c>
      <c r="N531" s="264">
        <f>SUM(N523:N529)</f>
        <v>627</v>
      </c>
      <c r="O531" s="254">
        <f>SUM(O523:O529)</f>
        <v>1</v>
      </c>
      <c r="P531" s="264">
        <f>SUM(P523:P529)</f>
        <v>662</v>
      </c>
      <c r="Q531" s="254">
        <f>SUM(Q523:Q529)</f>
        <v>1</v>
      </c>
    </row>
    <row r="533" spans="1:17" ht="13.5" thickBot="1" x14ac:dyDescent="0.25"/>
    <row r="534" spans="1:17" x14ac:dyDescent="0.2">
      <c r="A534" s="247" t="s">
        <v>79</v>
      </c>
      <c r="B534" s="1198">
        <v>2004</v>
      </c>
      <c r="C534" s="1199"/>
      <c r="D534" s="1198">
        <v>2005</v>
      </c>
      <c r="E534" s="1199"/>
      <c r="F534" s="1198">
        <v>2006</v>
      </c>
      <c r="G534" s="1199"/>
      <c r="H534" s="1198">
        <v>2007</v>
      </c>
      <c r="I534" s="1199"/>
      <c r="J534" s="1198">
        <v>2008</v>
      </c>
      <c r="K534" s="1199"/>
      <c r="L534" s="1198">
        <v>2009</v>
      </c>
      <c r="M534" s="1199"/>
      <c r="N534" s="1198">
        <v>2010</v>
      </c>
      <c r="O534" s="1199"/>
      <c r="P534" s="1198">
        <v>2011</v>
      </c>
      <c r="Q534" s="1199"/>
    </row>
    <row r="535" spans="1:17" x14ac:dyDescent="0.2">
      <c r="A535" s="248" t="s">
        <v>36</v>
      </c>
      <c r="B535" s="249" t="s">
        <v>45</v>
      </c>
      <c r="C535" s="6" t="s">
        <v>46</v>
      </c>
      <c r="D535" s="249" t="s">
        <v>45</v>
      </c>
      <c r="E535" s="6" t="s">
        <v>46</v>
      </c>
      <c r="F535" s="249" t="s">
        <v>45</v>
      </c>
      <c r="G535" s="6" t="s">
        <v>46</v>
      </c>
      <c r="H535" s="249" t="s">
        <v>45</v>
      </c>
      <c r="I535" s="6" t="s">
        <v>46</v>
      </c>
      <c r="J535" s="249" t="s">
        <v>45</v>
      </c>
      <c r="K535" s="6" t="s">
        <v>46</v>
      </c>
      <c r="L535" s="249" t="s">
        <v>45</v>
      </c>
      <c r="M535" s="6" t="s">
        <v>46</v>
      </c>
      <c r="N535" s="249" t="s">
        <v>45</v>
      </c>
      <c r="O535" s="6" t="s">
        <v>46</v>
      </c>
      <c r="P535" s="249" t="s">
        <v>45</v>
      </c>
      <c r="Q535" s="6" t="s">
        <v>46</v>
      </c>
    </row>
    <row r="536" spans="1:17" x14ac:dyDescent="0.2">
      <c r="A536" s="248" t="s">
        <v>38</v>
      </c>
      <c r="B536" s="262">
        <f t="shared" ref="B536:B543" si="258">B523*2</f>
        <v>416</v>
      </c>
      <c r="C536" s="250">
        <f>B536/B544</f>
        <v>0.35986159169550175</v>
      </c>
      <c r="D536" s="262">
        <f t="shared" ref="D536:D543" si="259">D523*2</f>
        <v>106</v>
      </c>
      <c r="E536" s="250">
        <f>D536/D544</f>
        <v>7.4542897327707455E-2</v>
      </c>
      <c r="F536" s="262">
        <f t="shared" ref="F536:H543" si="260">F523*2</f>
        <v>118</v>
      </c>
      <c r="G536" s="250">
        <f>F536/F544</f>
        <v>0.17664670658682635</v>
      </c>
      <c r="H536" s="262">
        <f t="shared" si="260"/>
        <v>170</v>
      </c>
      <c r="I536" s="250">
        <f>H536/H544</f>
        <v>0.27419354838709675</v>
      </c>
      <c r="J536" s="262">
        <f t="shared" ref="J536:L543" si="261">J523*2</f>
        <v>462</v>
      </c>
      <c r="K536" s="250">
        <f>J536/J544</f>
        <v>0.60789473684210527</v>
      </c>
      <c r="L536" s="249">
        <f t="shared" si="261"/>
        <v>840</v>
      </c>
      <c r="M536" s="250">
        <f>L536/L544</f>
        <v>0.62130177514792895</v>
      </c>
      <c r="N536" s="262">
        <f t="shared" ref="N536:N543" si="262">N523*2</f>
        <v>808</v>
      </c>
      <c r="O536" s="250">
        <f>N536/N544</f>
        <v>0.64433811802232854</v>
      </c>
      <c r="P536" s="262">
        <f t="shared" ref="P536:P543" si="263">P523*2</f>
        <v>912</v>
      </c>
      <c r="Q536" s="250">
        <f>P536/P544</f>
        <v>0.68882175226586106</v>
      </c>
    </row>
    <row r="537" spans="1:17" x14ac:dyDescent="0.2">
      <c r="A537" s="248" t="s">
        <v>39</v>
      </c>
      <c r="B537" s="262">
        <f t="shared" si="258"/>
        <v>430</v>
      </c>
      <c r="C537" s="250">
        <f>B537/B544</f>
        <v>0.37197231833910033</v>
      </c>
      <c r="D537" s="262">
        <f t="shared" si="259"/>
        <v>788</v>
      </c>
      <c r="E537" s="250">
        <f>D537/D544</f>
        <v>0.55414908579465538</v>
      </c>
      <c r="F537" s="262">
        <f t="shared" si="260"/>
        <v>334</v>
      </c>
      <c r="G537" s="250">
        <f>F537/F544</f>
        <v>0.5</v>
      </c>
      <c r="H537" s="262">
        <f t="shared" si="260"/>
        <v>252</v>
      </c>
      <c r="I537" s="250">
        <f>H537/H544</f>
        <v>0.40645161290322579</v>
      </c>
      <c r="J537" s="262">
        <f t="shared" si="261"/>
        <v>172</v>
      </c>
      <c r="K537" s="250">
        <f>J537/J544</f>
        <v>0.22631578947368422</v>
      </c>
      <c r="L537" s="262">
        <f t="shared" si="261"/>
        <v>326</v>
      </c>
      <c r="M537" s="250">
        <f>L537/L544</f>
        <v>0.2411242603550296</v>
      </c>
      <c r="N537" s="262">
        <f t="shared" si="262"/>
        <v>270</v>
      </c>
      <c r="O537" s="250">
        <f>N537/N544</f>
        <v>0.21531100478468901</v>
      </c>
      <c r="P537" s="262">
        <f t="shared" si="263"/>
        <v>226</v>
      </c>
      <c r="Q537" s="250">
        <f>P537/P544</f>
        <v>0.17069486404833836</v>
      </c>
    </row>
    <row r="538" spans="1:17" x14ac:dyDescent="0.2">
      <c r="A538" s="248" t="s">
        <v>40</v>
      </c>
      <c r="B538" s="262">
        <f t="shared" si="258"/>
        <v>124</v>
      </c>
      <c r="C538" s="250">
        <f>B538/B544</f>
        <v>0.10726643598615918</v>
      </c>
      <c r="D538" s="262">
        <f t="shared" si="259"/>
        <v>282</v>
      </c>
      <c r="E538" s="250">
        <f>D538/D544</f>
        <v>0.19831223628691982</v>
      </c>
      <c r="F538" s="262">
        <f t="shared" si="260"/>
        <v>82</v>
      </c>
      <c r="G538" s="250">
        <f>F538/F544</f>
        <v>0.12275449101796407</v>
      </c>
      <c r="H538" s="262">
        <f t="shared" si="260"/>
        <v>62</v>
      </c>
      <c r="I538" s="250">
        <f>H538/H544</f>
        <v>0.1</v>
      </c>
      <c r="J538" s="262">
        <f t="shared" si="261"/>
        <v>58</v>
      </c>
      <c r="K538" s="250">
        <f>J538/J544</f>
        <v>7.6315789473684212E-2</v>
      </c>
      <c r="L538" s="262">
        <f t="shared" si="261"/>
        <v>72</v>
      </c>
      <c r="M538" s="250">
        <f>L538/L544</f>
        <v>5.3254437869822487E-2</v>
      </c>
      <c r="N538" s="262">
        <f t="shared" si="262"/>
        <v>80</v>
      </c>
      <c r="O538" s="250">
        <f>N538/N544</f>
        <v>6.3795853269537475E-2</v>
      </c>
      <c r="P538" s="262">
        <f t="shared" si="263"/>
        <v>76</v>
      </c>
      <c r="Q538" s="250">
        <f>P538/P544</f>
        <v>5.7401812688821753E-2</v>
      </c>
    </row>
    <row r="539" spans="1:17" x14ac:dyDescent="0.2">
      <c r="A539" s="248" t="s">
        <v>41</v>
      </c>
      <c r="B539" s="262">
        <f t="shared" si="258"/>
        <v>84</v>
      </c>
      <c r="C539" s="250">
        <f>B539/B544</f>
        <v>7.2664359861591699E-2</v>
      </c>
      <c r="D539" s="262">
        <f t="shared" si="259"/>
        <v>84</v>
      </c>
      <c r="E539" s="250">
        <f>D539/D544</f>
        <v>5.9071729957805907E-2</v>
      </c>
      <c r="F539" s="262">
        <f t="shared" si="260"/>
        <v>40</v>
      </c>
      <c r="G539" s="250">
        <f>F539/F544</f>
        <v>5.9880239520958084E-2</v>
      </c>
      <c r="H539" s="262">
        <f t="shared" si="260"/>
        <v>46</v>
      </c>
      <c r="I539" s="250">
        <f>H539/H544</f>
        <v>7.4193548387096769E-2</v>
      </c>
      <c r="J539" s="262">
        <f t="shared" si="261"/>
        <v>30</v>
      </c>
      <c r="K539" s="250">
        <f>J539/J544</f>
        <v>3.9473684210526314E-2</v>
      </c>
      <c r="L539" s="262">
        <f t="shared" si="261"/>
        <v>38</v>
      </c>
      <c r="M539" s="250">
        <f>L539/L544</f>
        <v>2.8106508875739646E-2</v>
      </c>
      <c r="N539" s="262">
        <f t="shared" si="262"/>
        <v>32</v>
      </c>
      <c r="O539" s="250">
        <f>N539/N544</f>
        <v>2.5518341307814992E-2</v>
      </c>
      <c r="P539" s="262">
        <f t="shared" si="263"/>
        <v>38</v>
      </c>
      <c r="Q539" s="250">
        <f>P539/P544</f>
        <v>2.8700906344410877E-2</v>
      </c>
    </row>
    <row r="540" spans="1:17" x14ac:dyDescent="0.2">
      <c r="A540" s="248" t="s">
        <v>91</v>
      </c>
      <c r="B540" s="262">
        <f t="shared" si="258"/>
        <v>78</v>
      </c>
      <c r="C540" s="250">
        <f>B540/B544</f>
        <v>6.7474048442906581E-2</v>
      </c>
      <c r="D540" s="262">
        <f t="shared" si="259"/>
        <v>124</v>
      </c>
      <c r="E540" s="250">
        <f>D540/D544</f>
        <v>8.7201125175808719E-2</v>
      </c>
      <c r="F540" s="262">
        <f t="shared" si="260"/>
        <v>54</v>
      </c>
      <c r="G540" s="250">
        <f>F540/F544</f>
        <v>8.0838323353293412E-2</v>
      </c>
      <c r="H540" s="262">
        <f t="shared" si="260"/>
        <v>54</v>
      </c>
      <c r="I540" s="250">
        <f>H540/H544</f>
        <v>8.7096774193548387E-2</v>
      </c>
      <c r="J540" s="262">
        <f t="shared" si="261"/>
        <v>20</v>
      </c>
      <c r="K540" s="250">
        <f>J540/J544</f>
        <v>2.6315789473684209E-2</v>
      </c>
      <c r="L540" s="262">
        <f t="shared" si="261"/>
        <v>58</v>
      </c>
      <c r="M540" s="250">
        <f>L540/L544</f>
        <v>4.2899408284023666E-2</v>
      </c>
      <c r="N540" s="262">
        <f t="shared" si="262"/>
        <v>42</v>
      </c>
      <c r="O540" s="250">
        <f>N540/N544</f>
        <v>3.3492822966507178E-2</v>
      </c>
      <c r="P540" s="262">
        <f t="shared" si="263"/>
        <v>50</v>
      </c>
      <c r="Q540" s="250">
        <f>P540/P544</f>
        <v>3.7764350453172203E-2</v>
      </c>
    </row>
    <row r="541" spans="1:17" x14ac:dyDescent="0.2">
      <c r="A541" s="248" t="s">
        <v>92</v>
      </c>
      <c r="B541" s="262">
        <f t="shared" si="258"/>
        <v>18</v>
      </c>
      <c r="C541" s="250">
        <f>B541/B544</f>
        <v>1.5570934256055362E-2</v>
      </c>
      <c r="D541" s="262">
        <f t="shared" si="259"/>
        <v>34</v>
      </c>
      <c r="E541" s="250">
        <f>D541/D544</f>
        <v>2.3909985935302389E-2</v>
      </c>
      <c r="F541" s="262">
        <f t="shared" si="260"/>
        <v>34</v>
      </c>
      <c r="G541" s="250">
        <f>F541/F544</f>
        <v>5.089820359281437E-2</v>
      </c>
      <c r="H541" s="262">
        <f t="shared" si="260"/>
        <v>28</v>
      </c>
      <c r="I541" s="250">
        <f>H541/H544</f>
        <v>4.5161290322580643E-2</v>
      </c>
      <c r="J541" s="262">
        <f t="shared" si="261"/>
        <v>18</v>
      </c>
      <c r="K541" s="250">
        <f>J541/J544</f>
        <v>2.368421052631579E-2</v>
      </c>
      <c r="L541" s="262">
        <f t="shared" si="261"/>
        <v>14</v>
      </c>
      <c r="M541" s="250">
        <f>L541/L544</f>
        <v>1.0355029585798817E-2</v>
      </c>
      <c r="N541" s="262">
        <f t="shared" si="262"/>
        <v>20</v>
      </c>
      <c r="O541" s="250">
        <f>N541/N544</f>
        <v>1.5948963317384369E-2</v>
      </c>
      <c r="P541" s="262">
        <f t="shared" si="263"/>
        <v>16</v>
      </c>
      <c r="Q541" s="250">
        <f>P541/P544</f>
        <v>1.2084592145015106E-2</v>
      </c>
    </row>
    <row r="542" spans="1:17" x14ac:dyDescent="0.2">
      <c r="A542" s="248" t="s">
        <v>93</v>
      </c>
      <c r="B542" s="262">
        <f t="shared" si="258"/>
        <v>6</v>
      </c>
      <c r="C542" s="250">
        <f>B542/B544</f>
        <v>5.1903114186851208E-3</v>
      </c>
      <c r="D542" s="262">
        <f t="shared" si="259"/>
        <v>4</v>
      </c>
      <c r="E542" s="250">
        <f>D542/D544</f>
        <v>2.8129395218002813E-3</v>
      </c>
      <c r="F542" s="262">
        <f t="shared" si="260"/>
        <v>6</v>
      </c>
      <c r="G542" s="250">
        <f>F542/F544</f>
        <v>8.9820359281437123E-3</v>
      </c>
      <c r="H542" s="262">
        <f t="shared" si="260"/>
        <v>8</v>
      </c>
      <c r="I542" s="250">
        <f>H542/H544</f>
        <v>1.2903225806451613E-2</v>
      </c>
      <c r="J542" s="262">
        <f t="shared" si="261"/>
        <v>0</v>
      </c>
      <c r="K542" s="250">
        <f>J542/J544</f>
        <v>0</v>
      </c>
      <c r="L542" s="262">
        <f t="shared" si="261"/>
        <v>4</v>
      </c>
      <c r="M542" s="250">
        <f>L542/L544</f>
        <v>2.9585798816568047E-3</v>
      </c>
      <c r="N542" s="262">
        <f t="shared" si="262"/>
        <v>2</v>
      </c>
      <c r="O542" s="250">
        <f>N542/N544</f>
        <v>1.594896331738437E-3</v>
      </c>
      <c r="P542" s="262">
        <f t="shared" si="263"/>
        <v>6</v>
      </c>
      <c r="Q542" s="250">
        <f>P542/P544</f>
        <v>4.5317220543806651E-3</v>
      </c>
    </row>
    <row r="543" spans="1:17" x14ac:dyDescent="0.2">
      <c r="A543" s="251" t="s">
        <v>94</v>
      </c>
      <c r="B543" s="715">
        <f t="shared" si="258"/>
        <v>102</v>
      </c>
      <c r="C543" s="252">
        <f>B543/B544</f>
        <v>8.8235294117647065E-2</v>
      </c>
      <c r="D543" s="715">
        <f t="shared" si="259"/>
        <v>162</v>
      </c>
      <c r="E543" s="252">
        <f>D543/D544</f>
        <v>0.11392405063291139</v>
      </c>
      <c r="F543" s="715">
        <f t="shared" si="260"/>
        <v>94</v>
      </c>
      <c r="G543" s="252">
        <f>F543/F544</f>
        <v>0.1407185628742515</v>
      </c>
      <c r="H543" s="715">
        <f t="shared" si="260"/>
        <v>90</v>
      </c>
      <c r="I543" s="252">
        <f>H543/H544</f>
        <v>0.14516129032258066</v>
      </c>
      <c r="J543" s="715">
        <f t="shared" si="261"/>
        <v>38</v>
      </c>
      <c r="K543" s="252">
        <f>J543/J544</f>
        <v>0.05</v>
      </c>
      <c r="L543" s="715">
        <f t="shared" si="261"/>
        <v>76</v>
      </c>
      <c r="M543" s="252">
        <f>L543/L544</f>
        <v>5.6213017751479293E-2</v>
      </c>
      <c r="N543" s="715">
        <f t="shared" si="262"/>
        <v>64</v>
      </c>
      <c r="O543" s="252">
        <f>N543/N544</f>
        <v>5.1036682615629984E-2</v>
      </c>
      <c r="P543" s="715">
        <f t="shared" si="263"/>
        <v>72</v>
      </c>
      <c r="Q543" s="252">
        <f>P543/P544</f>
        <v>5.4380664652567974E-2</v>
      </c>
    </row>
    <row r="544" spans="1:17" ht="13.5" thickBot="1" x14ac:dyDescent="0.25">
      <c r="A544" s="253" t="s">
        <v>84</v>
      </c>
      <c r="B544" s="264">
        <f t="shared" ref="B544:G544" si="264">SUM(B536:B542)</f>
        <v>1156</v>
      </c>
      <c r="C544" s="254">
        <f t="shared" si="264"/>
        <v>1</v>
      </c>
      <c r="D544" s="264">
        <f t="shared" si="264"/>
        <v>1422</v>
      </c>
      <c r="E544" s="254">
        <f t="shared" si="264"/>
        <v>1</v>
      </c>
      <c r="F544" s="264">
        <f t="shared" si="264"/>
        <v>668</v>
      </c>
      <c r="G544" s="254">
        <f t="shared" si="264"/>
        <v>1</v>
      </c>
      <c r="H544" s="264">
        <f t="shared" ref="H544:M544" si="265">SUM(H536:H542)</f>
        <v>620</v>
      </c>
      <c r="I544" s="261">
        <f t="shared" si="265"/>
        <v>1</v>
      </c>
      <c r="J544" s="264">
        <f t="shared" si="265"/>
        <v>760</v>
      </c>
      <c r="K544" s="261">
        <f t="shared" si="265"/>
        <v>1</v>
      </c>
      <c r="L544" s="264">
        <f t="shared" si="265"/>
        <v>1352</v>
      </c>
      <c r="M544" s="261">
        <f t="shared" si="265"/>
        <v>0.99999999999999989</v>
      </c>
      <c r="N544" s="264">
        <f>SUM(N536:N542)</f>
        <v>1254</v>
      </c>
      <c r="O544" s="261">
        <f>SUM(O536:O542)</f>
        <v>1</v>
      </c>
      <c r="P544" s="264">
        <f>SUM(P536:P542)</f>
        <v>1324</v>
      </c>
      <c r="Q544" s="261">
        <f>SUM(Q536:Q542)</f>
        <v>1</v>
      </c>
    </row>
    <row r="545" spans="1:17" x14ac:dyDescent="0.2">
      <c r="C545" s="183"/>
      <c r="E545" s="183"/>
      <c r="G545" s="183"/>
      <c r="I545" s="183"/>
      <c r="K545" s="183"/>
      <c r="M545" s="183"/>
      <c r="O545" s="183"/>
      <c r="Q545" s="183"/>
    </row>
    <row r="546" spans="1:17" ht="13.5" thickBot="1" x14ac:dyDescent="0.25">
      <c r="G546" s="183"/>
      <c r="I546" s="183"/>
      <c r="K546" s="183"/>
      <c r="M546" s="183"/>
      <c r="O546" s="183"/>
      <c r="Q546" s="183"/>
    </row>
    <row r="547" spans="1:17" x14ac:dyDescent="0.2">
      <c r="A547" s="256" t="s">
        <v>102</v>
      </c>
      <c r="B547" s="1196">
        <v>2004</v>
      </c>
      <c r="C547" s="1197"/>
      <c r="D547" s="1196">
        <v>2005</v>
      </c>
      <c r="E547" s="1197"/>
      <c r="F547" s="1196">
        <v>2006</v>
      </c>
      <c r="G547" s="1197"/>
      <c r="H547" s="1196">
        <v>2007</v>
      </c>
      <c r="I547" s="1197"/>
      <c r="J547" s="1196">
        <v>2008</v>
      </c>
      <c r="K547" s="1197"/>
      <c r="L547" s="1196">
        <v>2009</v>
      </c>
      <c r="M547" s="1197"/>
      <c r="N547" s="1196">
        <v>2010</v>
      </c>
      <c r="O547" s="1197"/>
      <c r="P547" s="1196">
        <v>2011</v>
      </c>
      <c r="Q547" s="1197"/>
    </row>
    <row r="548" spans="1:17" x14ac:dyDescent="0.2">
      <c r="A548" s="248" t="s">
        <v>36</v>
      </c>
      <c r="B548" s="249" t="s">
        <v>29</v>
      </c>
      <c r="C548" s="6" t="s">
        <v>37</v>
      </c>
      <c r="D548" s="249" t="s">
        <v>29</v>
      </c>
      <c r="E548" s="6" t="s">
        <v>37</v>
      </c>
      <c r="F548" s="249" t="s">
        <v>29</v>
      </c>
      <c r="G548" s="6" t="s">
        <v>37</v>
      </c>
      <c r="H548" s="249" t="s">
        <v>29</v>
      </c>
      <c r="I548" s="6" t="s">
        <v>37</v>
      </c>
      <c r="J548" s="249" t="s">
        <v>29</v>
      </c>
      <c r="K548" s="6" t="s">
        <v>37</v>
      </c>
      <c r="L548" s="249" t="s">
        <v>29</v>
      </c>
      <c r="M548" s="6" t="s">
        <v>37</v>
      </c>
      <c r="N548" s="249" t="s">
        <v>29</v>
      </c>
      <c r="O548" s="6" t="s">
        <v>37</v>
      </c>
      <c r="P548" s="249" t="s">
        <v>29</v>
      </c>
      <c r="Q548" s="6" t="s">
        <v>37</v>
      </c>
    </row>
    <row r="549" spans="1:17" x14ac:dyDescent="0.2">
      <c r="A549" s="248" t="s">
        <v>38</v>
      </c>
      <c r="B549" s="262">
        <f>B497+B523</f>
        <v>3917</v>
      </c>
      <c r="C549" s="250">
        <f>B549/B557</f>
        <v>0.42548338040408429</v>
      </c>
      <c r="D549" s="262">
        <f t="shared" ref="D549:D556" si="266">D497+D523</f>
        <v>1461</v>
      </c>
      <c r="E549" s="250">
        <f>D549/D557</f>
        <v>0.13691312904132696</v>
      </c>
      <c r="F549" s="262">
        <f t="shared" ref="F549:H556" si="267">F497+F523</f>
        <v>635</v>
      </c>
      <c r="G549" s="250">
        <f>F549/F557</f>
        <v>0.11827155894952505</v>
      </c>
      <c r="H549" s="262">
        <f t="shared" si="267"/>
        <v>1033</v>
      </c>
      <c r="I549" s="250">
        <f>H549/H557</f>
        <v>0.21642572805363502</v>
      </c>
      <c r="J549" s="262">
        <f t="shared" ref="J549:L556" si="268">J497+J523</f>
        <v>2311</v>
      </c>
      <c r="K549" s="250">
        <f>J549/J557</f>
        <v>0.40444522226111307</v>
      </c>
      <c r="L549" s="262">
        <f t="shared" si="268"/>
        <v>5122</v>
      </c>
      <c r="M549" s="250">
        <f>L549/L557</f>
        <v>0.63556272490383425</v>
      </c>
      <c r="N549" s="262">
        <f t="shared" ref="N549:N556" si="269">N497+N523</f>
        <v>5770</v>
      </c>
      <c r="O549" s="250">
        <f>N549/N557</f>
        <v>0.62929436143527107</v>
      </c>
      <c r="P549" s="262">
        <f t="shared" ref="P549:P556" si="270">P497+P523</f>
        <v>6075</v>
      </c>
      <c r="Q549" s="250">
        <f>P549/P557</f>
        <v>0.62167417110110523</v>
      </c>
    </row>
    <row r="550" spans="1:17" x14ac:dyDescent="0.2">
      <c r="A550" s="248" t="s">
        <v>39</v>
      </c>
      <c r="B550" s="262">
        <f>B498+B524</f>
        <v>3063</v>
      </c>
      <c r="C550" s="250">
        <f>B550/B557</f>
        <v>0.33271779274386271</v>
      </c>
      <c r="D550" s="262">
        <f t="shared" si="266"/>
        <v>5266</v>
      </c>
      <c r="E550" s="250">
        <f>D550/D557</f>
        <v>0.49348702089776031</v>
      </c>
      <c r="F550" s="262">
        <f t="shared" si="267"/>
        <v>2637</v>
      </c>
      <c r="G550" s="250">
        <f>F550/F557</f>
        <v>0.49115291488172846</v>
      </c>
      <c r="H550" s="262">
        <f t="shared" si="267"/>
        <v>1967</v>
      </c>
      <c r="I550" s="250">
        <f>H550/H557</f>
        <v>0.41210978420280747</v>
      </c>
      <c r="J550" s="262">
        <f t="shared" si="268"/>
        <v>1887</v>
      </c>
      <c r="K550" s="250">
        <f>J550/J557</f>
        <v>0.33024151207560376</v>
      </c>
      <c r="L550" s="262">
        <f t="shared" si="268"/>
        <v>1745</v>
      </c>
      <c r="M550" s="250">
        <f>L550/L557</f>
        <v>0.2165281052239732</v>
      </c>
      <c r="N550" s="262">
        <f t="shared" si="269"/>
        <v>1928</v>
      </c>
      <c r="O550" s="250">
        <f>N550/N557</f>
        <v>0.21027374850038172</v>
      </c>
      <c r="P550" s="262">
        <f t="shared" si="270"/>
        <v>2084</v>
      </c>
      <c r="Q550" s="250">
        <f>P550/P557</f>
        <v>0.21326238231682357</v>
      </c>
    </row>
    <row r="551" spans="1:17" x14ac:dyDescent="0.2">
      <c r="A551" s="248" t="s">
        <v>40</v>
      </c>
      <c r="B551" s="262">
        <f>B499+B525</f>
        <v>957</v>
      </c>
      <c r="C551" s="250">
        <f>B551/B557</f>
        <v>0.1039539430805996</v>
      </c>
      <c r="D551" s="262">
        <f t="shared" si="266"/>
        <v>1783</v>
      </c>
      <c r="E551" s="250">
        <f>D551/D557</f>
        <v>0.16708837034954549</v>
      </c>
      <c r="F551" s="262">
        <f t="shared" si="267"/>
        <v>864</v>
      </c>
      <c r="G551" s="250">
        <f>F551/F557</f>
        <v>0.16092382194077109</v>
      </c>
      <c r="H551" s="262">
        <f t="shared" si="267"/>
        <v>682</v>
      </c>
      <c r="I551" s="250">
        <f>H551/H557</f>
        <v>0.14288707311963125</v>
      </c>
      <c r="J551" s="262">
        <f t="shared" si="268"/>
        <v>654</v>
      </c>
      <c r="K551" s="250">
        <f>J551/J557</f>
        <v>0.1144557227861393</v>
      </c>
      <c r="L551" s="262">
        <f t="shared" si="268"/>
        <v>526</v>
      </c>
      <c r="M551" s="250">
        <f>L551/L557</f>
        <v>6.5268643752326591E-2</v>
      </c>
      <c r="N551" s="262">
        <f t="shared" si="269"/>
        <v>626</v>
      </c>
      <c r="O551" s="250">
        <f>N551/N557</f>
        <v>6.8273530374086594E-2</v>
      </c>
      <c r="P551" s="262">
        <f t="shared" si="270"/>
        <v>660</v>
      </c>
      <c r="Q551" s="250">
        <f>P551/P557</f>
        <v>6.7539909946786741E-2</v>
      </c>
    </row>
    <row r="552" spans="1:17" x14ac:dyDescent="0.2">
      <c r="A552" s="248" t="s">
        <v>41</v>
      </c>
      <c r="B552" s="262">
        <f t="shared" ref="B552:B557" si="271">B500+B526</f>
        <v>479</v>
      </c>
      <c r="C552" s="250">
        <f>B552/B557</f>
        <v>5.2031283945253096E-2</v>
      </c>
      <c r="D552" s="262">
        <f t="shared" si="266"/>
        <v>821</v>
      </c>
      <c r="E552" s="250">
        <f>D552/D557</f>
        <v>7.6937494143004409E-2</v>
      </c>
      <c r="F552" s="262">
        <f t="shared" si="267"/>
        <v>419</v>
      </c>
      <c r="G552" s="250">
        <f>F552/F557</f>
        <v>7.8040603464332281E-2</v>
      </c>
      <c r="H552" s="262">
        <f t="shared" si="267"/>
        <v>335</v>
      </c>
      <c r="I552" s="250">
        <f>H552/H557</f>
        <v>7.018646553530275E-2</v>
      </c>
      <c r="J552" s="262">
        <f t="shared" si="268"/>
        <v>266</v>
      </c>
      <c r="K552" s="250">
        <f>J552/J557</f>
        <v>4.6552327616380819E-2</v>
      </c>
      <c r="L552" s="262">
        <f t="shared" si="268"/>
        <v>212</v>
      </c>
      <c r="M552" s="250">
        <f>L552/L557</f>
        <v>2.63059932994168E-2</v>
      </c>
      <c r="N552" s="262">
        <f t="shared" si="269"/>
        <v>264</v>
      </c>
      <c r="O552" s="250">
        <f>N552/N557</f>
        <v>2.8792670956483805E-2</v>
      </c>
      <c r="P552" s="262">
        <f t="shared" si="270"/>
        <v>294</v>
      </c>
      <c r="Q552" s="250">
        <f>P552/P557</f>
        <v>3.0085959885386818E-2</v>
      </c>
    </row>
    <row r="553" spans="1:17" x14ac:dyDescent="0.2">
      <c r="A553" s="248" t="s">
        <v>91</v>
      </c>
      <c r="B553" s="262">
        <f t="shared" si="271"/>
        <v>514</v>
      </c>
      <c r="C553" s="250">
        <f>B553/B557</f>
        <v>5.583315229198349E-2</v>
      </c>
      <c r="D553" s="262">
        <f t="shared" si="266"/>
        <v>918</v>
      </c>
      <c r="E553" s="250">
        <f>D553/D557</f>
        <v>8.6027551307281416E-2</v>
      </c>
      <c r="F553" s="262">
        <f t="shared" si="267"/>
        <v>509</v>
      </c>
      <c r="G553" s="250">
        <f>F553/F557</f>
        <v>9.48035015831626E-2</v>
      </c>
      <c r="H553" s="262">
        <f t="shared" si="267"/>
        <v>466</v>
      </c>
      <c r="I553" s="250">
        <f>H553/H557</f>
        <v>9.7632516237167399E-2</v>
      </c>
      <c r="J553" s="262">
        <f t="shared" si="268"/>
        <v>364</v>
      </c>
      <c r="K553" s="250">
        <f>J553/J557</f>
        <v>6.3703185159257963E-2</v>
      </c>
      <c r="L553" s="262">
        <f t="shared" si="268"/>
        <v>291</v>
      </c>
      <c r="M553" s="250">
        <f>L553/L557</f>
        <v>3.6108698349671176E-2</v>
      </c>
      <c r="N553" s="262">
        <f t="shared" si="269"/>
        <v>380</v>
      </c>
      <c r="O553" s="250">
        <f>N553/N557</f>
        <v>4.1443996073726688E-2</v>
      </c>
      <c r="P553" s="262">
        <f t="shared" si="270"/>
        <v>426</v>
      </c>
      <c r="Q553" s="250">
        <f>P553/P557</f>
        <v>4.359394187474417E-2</v>
      </c>
    </row>
    <row r="554" spans="1:17" x14ac:dyDescent="0.2">
      <c r="A554" s="248" t="s">
        <v>92</v>
      </c>
      <c r="B554" s="262">
        <f t="shared" si="271"/>
        <v>240</v>
      </c>
      <c r="C554" s="250">
        <f>B554/B557</f>
        <v>2.6069954377579838E-2</v>
      </c>
      <c r="D554" s="262">
        <f t="shared" si="266"/>
        <v>382</v>
      </c>
      <c r="E554" s="250">
        <f>D554/D557</f>
        <v>3.5797957079936278E-2</v>
      </c>
      <c r="F554" s="262">
        <f t="shared" si="267"/>
        <v>269</v>
      </c>
      <c r="G554" s="250">
        <f>F554/F557</f>
        <v>5.0102439932948405E-2</v>
      </c>
      <c r="H554" s="262">
        <f t="shared" si="267"/>
        <v>245</v>
      </c>
      <c r="I554" s="250">
        <f>H554/H557</f>
        <v>5.1330400167609473E-2</v>
      </c>
      <c r="J554" s="262">
        <f t="shared" si="268"/>
        <v>200</v>
      </c>
      <c r="K554" s="250">
        <f>J554/J557</f>
        <v>3.5001750087504377E-2</v>
      </c>
      <c r="L554" s="262">
        <f t="shared" si="268"/>
        <v>141</v>
      </c>
      <c r="M554" s="250">
        <f>L554/L557</f>
        <v>1.749596724159325E-2</v>
      </c>
      <c r="N554" s="262">
        <f t="shared" si="269"/>
        <v>172</v>
      </c>
      <c r="O554" s="250">
        <f>N554/N557</f>
        <v>1.8758861380739449E-2</v>
      </c>
      <c r="P554" s="262">
        <f t="shared" si="270"/>
        <v>204</v>
      </c>
      <c r="Q554" s="250">
        <f>P554/P557</f>
        <v>2.0875972165370446E-2</v>
      </c>
    </row>
    <row r="555" spans="1:17" x14ac:dyDescent="0.2">
      <c r="A555" s="248" t="s">
        <v>93</v>
      </c>
      <c r="B555" s="262">
        <f t="shared" si="271"/>
        <v>36</v>
      </c>
      <c r="C555" s="250">
        <f>B555/B557</f>
        <v>3.9104931566369761E-3</v>
      </c>
      <c r="D555" s="262">
        <f t="shared" si="266"/>
        <v>40</v>
      </c>
      <c r="E555" s="250">
        <f>D555/D557</f>
        <v>3.7484771811451597E-3</v>
      </c>
      <c r="F555" s="262">
        <f t="shared" si="267"/>
        <v>36</v>
      </c>
      <c r="G555" s="250">
        <f>F555/F557</f>
        <v>6.7051592475321289E-3</v>
      </c>
      <c r="H555" s="262">
        <f t="shared" si="267"/>
        <v>45</v>
      </c>
      <c r="I555" s="250">
        <f>H555/H557</f>
        <v>9.4280326838466367E-3</v>
      </c>
      <c r="J555" s="262">
        <f t="shared" si="268"/>
        <v>32</v>
      </c>
      <c r="K555" s="250">
        <f>J555/J557</f>
        <v>5.6002800140006999E-3</v>
      </c>
      <c r="L555" s="262">
        <f t="shared" si="268"/>
        <v>22</v>
      </c>
      <c r="M555" s="250">
        <f>L555/L557</f>
        <v>2.7298672291847623E-3</v>
      </c>
      <c r="N555" s="262">
        <f t="shared" si="269"/>
        <v>29</v>
      </c>
      <c r="O555" s="250">
        <f>N555/N557</f>
        <v>3.1628312793107209E-3</v>
      </c>
      <c r="P555" s="262">
        <f t="shared" si="270"/>
        <v>29</v>
      </c>
      <c r="Q555" s="250">
        <f>P555/P557</f>
        <v>2.9676627097830538E-3</v>
      </c>
    </row>
    <row r="556" spans="1:17" x14ac:dyDescent="0.2">
      <c r="A556" s="258" t="s">
        <v>94</v>
      </c>
      <c r="B556" s="263">
        <f t="shared" si="271"/>
        <v>732</v>
      </c>
      <c r="C556" s="260">
        <f>B556/B557</f>
        <v>7.9513360851618503E-2</v>
      </c>
      <c r="D556" s="263">
        <f t="shared" si="266"/>
        <v>1340</v>
      </c>
      <c r="E556" s="260">
        <f>D556/D557</f>
        <v>0.12557398556836286</v>
      </c>
      <c r="F556" s="263">
        <f t="shared" si="267"/>
        <v>814</v>
      </c>
      <c r="G556" s="260">
        <f>F556/F557</f>
        <v>0.15161110076364315</v>
      </c>
      <c r="H556" s="263">
        <f t="shared" si="267"/>
        <v>756</v>
      </c>
      <c r="I556" s="260">
        <f>H556/H557</f>
        <v>0.1583909490886235</v>
      </c>
      <c r="J556" s="263">
        <f t="shared" si="268"/>
        <v>596</v>
      </c>
      <c r="K556" s="260">
        <f>J556/J557</f>
        <v>0.10430521526076304</v>
      </c>
      <c r="L556" s="263">
        <f t="shared" si="268"/>
        <v>454</v>
      </c>
      <c r="M556" s="260">
        <f>L556/L557</f>
        <v>5.6334532820449187E-2</v>
      </c>
      <c r="N556" s="263">
        <f t="shared" si="269"/>
        <v>588</v>
      </c>
      <c r="O556" s="260">
        <f>N556/N557</f>
        <v>6.4129130766713921E-2</v>
      </c>
      <c r="P556" s="263">
        <f t="shared" si="270"/>
        <v>659</v>
      </c>
      <c r="Q556" s="260">
        <f>P556/P557</f>
        <v>6.7437576749897671E-2</v>
      </c>
    </row>
    <row r="557" spans="1:17" ht="13.5" thickBot="1" x14ac:dyDescent="0.25">
      <c r="A557" s="253" t="s">
        <v>42</v>
      </c>
      <c r="B557" s="264">
        <f t="shared" si="271"/>
        <v>9206</v>
      </c>
      <c r="C557" s="254">
        <f t="shared" ref="C557:I557" si="272">SUM(C549:C555)</f>
        <v>1</v>
      </c>
      <c r="D557" s="264">
        <f t="shared" si="272"/>
        <v>10671</v>
      </c>
      <c r="E557" s="254">
        <f t="shared" si="272"/>
        <v>1</v>
      </c>
      <c r="F557" s="264">
        <f t="shared" si="272"/>
        <v>5369</v>
      </c>
      <c r="G557" s="261">
        <f t="shared" si="272"/>
        <v>1.0000000000000002</v>
      </c>
      <c r="H557" s="264">
        <f t="shared" si="272"/>
        <v>4773</v>
      </c>
      <c r="I557" s="261">
        <f t="shared" si="272"/>
        <v>0.99999999999999989</v>
      </c>
      <c r="J557" s="264">
        <f t="shared" ref="J557:O557" si="273">SUM(J549:J555)</f>
        <v>5714</v>
      </c>
      <c r="K557" s="261">
        <f t="shared" si="273"/>
        <v>1</v>
      </c>
      <c r="L557" s="264">
        <f t="shared" si="273"/>
        <v>8059</v>
      </c>
      <c r="M557" s="261">
        <f t="shared" si="273"/>
        <v>1</v>
      </c>
      <c r="N557" s="264">
        <f t="shared" si="273"/>
        <v>9169</v>
      </c>
      <c r="O557" s="261">
        <f t="shared" si="273"/>
        <v>1.0000000000000002</v>
      </c>
      <c r="P557" s="264">
        <f>SUM(P549:P555)</f>
        <v>9772</v>
      </c>
      <c r="Q557" s="261">
        <f>SUM(Q549:Q555)</f>
        <v>1</v>
      </c>
    </row>
    <row r="559" spans="1:17" ht="13.5" thickBot="1" x14ac:dyDescent="0.25"/>
    <row r="560" spans="1:17" x14ac:dyDescent="0.2">
      <c r="A560" s="256" t="s">
        <v>80</v>
      </c>
      <c r="B560" s="1196">
        <v>2004</v>
      </c>
      <c r="C560" s="1197"/>
      <c r="D560" s="1196">
        <v>2005</v>
      </c>
      <c r="E560" s="1197"/>
      <c r="F560" s="1196">
        <v>2006</v>
      </c>
      <c r="G560" s="1197"/>
      <c r="H560" s="1196">
        <v>2007</v>
      </c>
      <c r="I560" s="1197"/>
      <c r="J560" s="1196">
        <v>2008</v>
      </c>
      <c r="K560" s="1197"/>
      <c r="L560" s="1196">
        <v>2009</v>
      </c>
      <c r="M560" s="1197"/>
      <c r="N560" s="1196">
        <v>2010</v>
      </c>
      <c r="O560" s="1197"/>
      <c r="P560" s="1196">
        <v>2011</v>
      </c>
      <c r="Q560" s="1197"/>
    </row>
    <row r="561" spans="1:17" x14ac:dyDescent="0.2">
      <c r="A561" s="248" t="s">
        <v>36</v>
      </c>
      <c r="B561" s="249" t="s">
        <v>45</v>
      </c>
      <c r="C561" s="6" t="s">
        <v>46</v>
      </c>
      <c r="D561" s="249" t="s">
        <v>45</v>
      </c>
      <c r="E561" s="6" t="s">
        <v>46</v>
      </c>
      <c r="F561" s="249" t="s">
        <v>45</v>
      </c>
      <c r="G561" s="6" t="s">
        <v>46</v>
      </c>
      <c r="H561" s="249" t="s">
        <v>45</v>
      </c>
      <c r="I561" s="6" t="s">
        <v>46</v>
      </c>
      <c r="J561" s="249" t="s">
        <v>45</v>
      </c>
      <c r="K561" s="6" t="s">
        <v>46</v>
      </c>
      <c r="L561" s="249" t="s">
        <v>45</v>
      </c>
      <c r="M561" s="6" t="s">
        <v>46</v>
      </c>
      <c r="N561" s="249" t="s">
        <v>45</v>
      </c>
      <c r="O561" s="6" t="s">
        <v>46</v>
      </c>
      <c r="P561" s="249" t="s">
        <v>45</v>
      </c>
      <c r="Q561" s="6" t="s">
        <v>46</v>
      </c>
    </row>
    <row r="562" spans="1:17" x14ac:dyDescent="0.2">
      <c r="A562" s="248" t="s">
        <v>38</v>
      </c>
      <c r="B562" s="262">
        <f t="shared" ref="B562:B569" si="274">B549*2</f>
        <v>7834</v>
      </c>
      <c r="C562" s="250">
        <f>B562/B570</f>
        <v>0.42548338040408429</v>
      </c>
      <c r="D562" s="262">
        <f t="shared" ref="D562:D569" si="275">D549*2</f>
        <v>2922</v>
      </c>
      <c r="E562" s="250">
        <f>D562/D570</f>
        <v>0.13691312904132696</v>
      </c>
      <c r="F562" s="262">
        <f t="shared" ref="F562:H569" si="276">F549*2</f>
        <v>1270</v>
      </c>
      <c r="G562" s="250">
        <f>F562/F570</f>
        <v>0.11827155894952505</v>
      </c>
      <c r="H562" s="262">
        <f t="shared" si="276"/>
        <v>2066</v>
      </c>
      <c r="I562" s="250">
        <f>H562/H570</f>
        <v>0.21642572805363502</v>
      </c>
      <c r="J562" s="262">
        <f t="shared" ref="J562:L569" si="277">J549*2</f>
        <v>4622</v>
      </c>
      <c r="K562" s="250">
        <f>J562/J570</f>
        <v>0.40444522226111307</v>
      </c>
      <c r="L562" s="262">
        <f t="shared" si="277"/>
        <v>10244</v>
      </c>
      <c r="M562" s="250">
        <f>L562/L570</f>
        <v>0.63556272490383425</v>
      </c>
      <c r="N562" s="262">
        <f t="shared" ref="N562:N569" si="278">N549*2</f>
        <v>11540</v>
      </c>
      <c r="O562" s="250">
        <f>N562/N570</f>
        <v>0.62929436143527107</v>
      </c>
      <c r="P562" s="262">
        <f t="shared" ref="P562:P569" si="279">P549*2</f>
        <v>12150</v>
      </c>
      <c r="Q562" s="250">
        <f>P562/P570</f>
        <v>0.62167417110110523</v>
      </c>
    </row>
    <row r="563" spans="1:17" x14ac:dyDescent="0.2">
      <c r="A563" s="248" t="s">
        <v>39</v>
      </c>
      <c r="B563" s="262">
        <f t="shared" si="274"/>
        <v>6126</v>
      </c>
      <c r="C563" s="250">
        <f>B563/B570</f>
        <v>0.33271779274386271</v>
      </c>
      <c r="D563" s="262">
        <f t="shared" si="275"/>
        <v>10532</v>
      </c>
      <c r="E563" s="250">
        <f>D563/D570</f>
        <v>0.49348702089776031</v>
      </c>
      <c r="F563" s="262">
        <f t="shared" si="276"/>
        <v>5274</v>
      </c>
      <c r="G563" s="250">
        <f>F563/F570</f>
        <v>0.49115291488172846</v>
      </c>
      <c r="H563" s="262">
        <f t="shared" si="276"/>
        <v>3934</v>
      </c>
      <c r="I563" s="250">
        <f>H563/H570</f>
        <v>0.41210978420280747</v>
      </c>
      <c r="J563" s="262">
        <f t="shared" si="277"/>
        <v>3774</v>
      </c>
      <c r="K563" s="250">
        <f>J563/J570</f>
        <v>0.33024151207560376</v>
      </c>
      <c r="L563" s="262">
        <f t="shared" si="277"/>
        <v>3490</v>
      </c>
      <c r="M563" s="250">
        <f>L563/L570</f>
        <v>0.2165281052239732</v>
      </c>
      <c r="N563" s="262">
        <f t="shared" si="278"/>
        <v>3856</v>
      </c>
      <c r="O563" s="250">
        <f>N563/N570</f>
        <v>0.21027374850038172</v>
      </c>
      <c r="P563" s="262">
        <f t="shared" si="279"/>
        <v>4168</v>
      </c>
      <c r="Q563" s="250">
        <f>P563/P570</f>
        <v>0.21326238231682357</v>
      </c>
    </row>
    <row r="564" spans="1:17" x14ac:dyDescent="0.2">
      <c r="A564" s="248" t="s">
        <v>40</v>
      </c>
      <c r="B564" s="262">
        <f t="shared" si="274"/>
        <v>1914</v>
      </c>
      <c r="C564" s="250">
        <f>B564/B570</f>
        <v>0.1039539430805996</v>
      </c>
      <c r="D564" s="262">
        <f t="shared" si="275"/>
        <v>3566</v>
      </c>
      <c r="E564" s="250">
        <f>D564/D570</f>
        <v>0.16708837034954549</v>
      </c>
      <c r="F564" s="262">
        <f t="shared" si="276"/>
        <v>1728</v>
      </c>
      <c r="G564" s="250">
        <f>F564/F570</f>
        <v>0.16092382194077109</v>
      </c>
      <c r="H564" s="262">
        <f t="shared" si="276"/>
        <v>1364</v>
      </c>
      <c r="I564" s="250">
        <f>H564/H570</f>
        <v>0.14288707311963125</v>
      </c>
      <c r="J564" s="262">
        <f t="shared" si="277"/>
        <v>1308</v>
      </c>
      <c r="K564" s="250">
        <f>J564/J570</f>
        <v>0.1144557227861393</v>
      </c>
      <c r="L564" s="262">
        <f t="shared" si="277"/>
        <v>1052</v>
      </c>
      <c r="M564" s="250">
        <f>L564/L570</f>
        <v>6.5268643752326591E-2</v>
      </c>
      <c r="N564" s="262">
        <f t="shared" si="278"/>
        <v>1252</v>
      </c>
      <c r="O564" s="250">
        <f>N564/N570</f>
        <v>6.8273530374086594E-2</v>
      </c>
      <c r="P564" s="262">
        <f t="shared" si="279"/>
        <v>1320</v>
      </c>
      <c r="Q564" s="250">
        <f>P564/P570</f>
        <v>6.7539909946786741E-2</v>
      </c>
    </row>
    <row r="565" spans="1:17" x14ac:dyDescent="0.2">
      <c r="A565" s="248" t="s">
        <v>41</v>
      </c>
      <c r="B565" s="262">
        <f t="shared" si="274"/>
        <v>958</v>
      </c>
      <c r="C565" s="250">
        <f>B565/B570</f>
        <v>5.2031283945253096E-2</v>
      </c>
      <c r="D565" s="262">
        <f t="shared" si="275"/>
        <v>1642</v>
      </c>
      <c r="E565" s="250">
        <f>D565/D570</f>
        <v>7.6937494143004409E-2</v>
      </c>
      <c r="F565" s="262">
        <f t="shared" si="276"/>
        <v>838</v>
      </c>
      <c r="G565" s="250">
        <f>F565/F570</f>
        <v>7.8040603464332281E-2</v>
      </c>
      <c r="H565" s="262">
        <f t="shared" si="276"/>
        <v>670</v>
      </c>
      <c r="I565" s="250">
        <f>H565/H570</f>
        <v>7.018646553530275E-2</v>
      </c>
      <c r="J565" s="262">
        <f t="shared" si="277"/>
        <v>532</v>
      </c>
      <c r="K565" s="250">
        <f>J565/J570</f>
        <v>4.6552327616380819E-2</v>
      </c>
      <c r="L565" s="262">
        <f t="shared" si="277"/>
        <v>424</v>
      </c>
      <c r="M565" s="250">
        <f>L565/L570</f>
        <v>2.63059932994168E-2</v>
      </c>
      <c r="N565" s="262">
        <f t="shared" si="278"/>
        <v>528</v>
      </c>
      <c r="O565" s="250">
        <f>N565/N570</f>
        <v>2.8792670956483805E-2</v>
      </c>
      <c r="P565" s="262">
        <f t="shared" si="279"/>
        <v>588</v>
      </c>
      <c r="Q565" s="250">
        <f>P565/P570</f>
        <v>3.0085959885386818E-2</v>
      </c>
    </row>
    <row r="566" spans="1:17" x14ac:dyDescent="0.2">
      <c r="A566" s="248" t="s">
        <v>91</v>
      </c>
      <c r="B566" s="262">
        <f t="shared" si="274"/>
        <v>1028</v>
      </c>
      <c r="C566" s="250">
        <f>B566/B570</f>
        <v>5.583315229198349E-2</v>
      </c>
      <c r="D566" s="262">
        <f t="shared" si="275"/>
        <v>1836</v>
      </c>
      <c r="E566" s="250">
        <f>D566/D570</f>
        <v>8.6027551307281416E-2</v>
      </c>
      <c r="F566" s="262">
        <f t="shared" si="276"/>
        <v>1018</v>
      </c>
      <c r="G566" s="250">
        <f>F566/F570</f>
        <v>9.48035015831626E-2</v>
      </c>
      <c r="H566" s="262">
        <f t="shared" si="276"/>
        <v>932</v>
      </c>
      <c r="I566" s="250">
        <f>H566/H570</f>
        <v>9.7632516237167399E-2</v>
      </c>
      <c r="J566" s="262">
        <f t="shared" si="277"/>
        <v>728</v>
      </c>
      <c r="K566" s="250">
        <f>J566/J570</f>
        <v>6.3703185159257963E-2</v>
      </c>
      <c r="L566" s="262">
        <f t="shared" si="277"/>
        <v>582</v>
      </c>
      <c r="M566" s="250">
        <f>L566/L570</f>
        <v>3.6108698349671176E-2</v>
      </c>
      <c r="N566" s="262">
        <f t="shared" si="278"/>
        <v>760</v>
      </c>
      <c r="O566" s="250">
        <f>N566/N570</f>
        <v>4.1443996073726688E-2</v>
      </c>
      <c r="P566" s="262">
        <f t="shared" si="279"/>
        <v>852</v>
      </c>
      <c r="Q566" s="250">
        <f>P566/P570</f>
        <v>4.359394187474417E-2</v>
      </c>
    </row>
    <row r="567" spans="1:17" x14ac:dyDescent="0.2">
      <c r="A567" s="248" t="s">
        <v>92</v>
      </c>
      <c r="B567" s="262">
        <f t="shared" si="274"/>
        <v>480</v>
      </c>
      <c r="C567" s="250">
        <f>B567/B570</f>
        <v>2.6069954377579838E-2</v>
      </c>
      <c r="D567" s="262">
        <f t="shared" si="275"/>
        <v>764</v>
      </c>
      <c r="E567" s="250">
        <f>D567/D570</f>
        <v>3.5797957079936278E-2</v>
      </c>
      <c r="F567" s="262">
        <f t="shared" si="276"/>
        <v>538</v>
      </c>
      <c r="G567" s="250">
        <f>F567/F570</f>
        <v>5.0102439932948405E-2</v>
      </c>
      <c r="H567" s="262">
        <f t="shared" si="276"/>
        <v>490</v>
      </c>
      <c r="I567" s="250">
        <f>H567/H570</f>
        <v>5.1330400167609473E-2</v>
      </c>
      <c r="J567" s="262">
        <f t="shared" si="277"/>
        <v>400</v>
      </c>
      <c r="K567" s="250">
        <f>J567/J570</f>
        <v>3.5001750087504377E-2</v>
      </c>
      <c r="L567" s="262">
        <f t="shared" si="277"/>
        <v>282</v>
      </c>
      <c r="M567" s="250">
        <f>L567/L570</f>
        <v>1.749596724159325E-2</v>
      </c>
      <c r="N567" s="262">
        <f t="shared" si="278"/>
        <v>344</v>
      </c>
      <c r="O567" s="250">
        <f>N567/N570</f>
        <v>1.8758861380739449E-2</v>
      </c>
      <c r="P567" s="262">
        <f t="shared" si="279"/>
        <v>408</v>
      </c>
      <c r="Q567" s="250">
        <f>P567/P570</f>
        <v>2.0875972165370446E-2</v>
      </c>
    </row>
    <row r="568" spans="1:17" x14ac:dyDescent="0.2">
      <c r="A568" s="248" t="s">
        <v>93</v>
      </c>
      <c r="B568" s="262">
        <f t="shared" si="274"/>
        <v>72</v>
      </c>
      <c r="C568" s="250">
        <f>B568/B570</f>
        <v>3.9104931566369761E-3</v>
      </c>
      <c r="D568" s="262">
        <f t="shared" si="275"/>
        <v>80</v>
      </c>
      <c r="E568" s="250">
        <f>D568/D570</f>
        <v>3.7484771811451597E-3</v>
      </c>
      <c r="F568" s="262">
        <f t="shared" si="276"/>
        <v>72</v>
      </c>
      <c r="G568" s="250">
        <f>F568/F570</f>
        <v>6.7051592475321289E-3</v>
      </c>
      <c r="H568" s="262">
        <f t="shared" si="276"/>
        <v>90</v>
      </c>
      <c r="I568" s="250">
        <f>H568/H570</f>
        <v>9.4280326838466367E-3</v>
      </c>
      <c r="J568" s="262">
        <f t="shared" si="277"/>
        <v>64</v>
      </c>
      <c r="K568" s="250">
        <f>J568/J570</f>
        <v>5.6002800140006999E-3</v>
      </c>
      <c r="L568" s="262">
        <f t="shared" si="277"/>
        <v>44</v>
      </c>
      <c r="M568" s="250">
        <f>L568/L570</f>
        <v>2.7298672291847623E-3</v>
      </c>
      <c r="N568" s="262">
        <f t="shared" si="278"/>
        <v>58</v>
      </c>
      <c r="O568" s="250">
        <f>N568/N570</f>
        <v>3.1628312793107209E-3</v>
      </c>
      <c r="P568" s="262">
        <f t="shared" si="279"/>
        <v>58</v>
      </c>
      <c r="Q568" s="250">
        <f>P568/P570</f>
        <v>2.9676627097830538E-3</v>
      </c>
    </row>
    <row r="569" spans="1:17" x14ac:dyDescent="0.2">
      <c r="A569" s="258" t="s">
        <v>94</v>
      </c>
      <c r="B569" s="263">
        <f t="shared" si="274"/>
        <v>1464</v>
      </c>
      <c r="C569" s="260">
        <f>B569/B570</f>
        <v>7.9513360851618503E-2</v>
      </c>
      <c r="D569" s="263">
        <f t="shared" si="275"/>
        <v>2680</v>
      </c>
      <c r="E569" s="260">
        <f>D569/D570</f>
        <v>0.12557398556836286</v>
      </c>
      <c r="F569" s="263">
        <f t="shared" si="276"/>
        <v>1628</v>
      </c>
      <c r="G569" s="260">
        <f>F569/F570</f>
        <v>0.15161110076364315</v>
      </c>
      <c r="H569" s="263">
        <f t="shared" si="276"/>
        <v>1512</v>
      </c>
      <c r="I569" s="260">
        <f>H569/H570</f>
        <v>0.1583909490886235</v>
      </c>
      <c r="J569" s="263">
        <f t="shared" si="277"/>
        <v>1192</v>
      </c>
      <c r="K569" s="260">
        <f>J569/J570</f>
        <v>0.10430521526076304</v>
      </c>
      <c r="L569" s="263">
        <f t="shared" si="277"/>
        <v>908</v>
      </c>
      <c r="M569" s="260">
        <f>L569/L570</f>
        <v>5.6334532820449187E-2</v>
      </c>
      <c r="N569" s="263">
        <f t="shared" si="278"/>
        <v>1176</v>
      </c>
      <c r="O569" s="260">
        <f>N569/N570</f>
        <v>6.4129130766713921E-2</v>
      </c>
      <c r="P569" s="263">
        <f t="shared" si="279"/>
        <v>1318</v>
      </c>
      <c r="Q569" s="260">
        <f>P569/P570</f>
        <v>6.7437576749897671E-2</v>
      </c>
    </row>
    <row r="570" spans="1:17" ht="13.5" thickBot="1" x14ac:dyDescent="0.25">
      <c r="A570" s="253" t="s">
        <v>84</v>
      </c>
      <c r="B570" s="264">
        <f t="shared" ref="B570:G570" si="280">SUM(B562:B568)</f>
        <v>18412</v>
      </c>
      <c r="C570" s="254">
        <f t="shared" si="280"/>
        <v>1</v>
      </c>
      <c r="D570" s="264">
        <f t="shared" si="280"/>
        <v>21342</v>
      </c>
      <c r="E570" s="254">
        <f t="shared" si="280"/>
        <v>1</v>
      </c>
      <c r="F570" s="264">
        <f t="shared" si="280"/>
        <v>10738</v>
      </c>
      <c r="G570" s="254">
        <f t="shared" si="280"/>
        <v>1.0000000000000002</v>
      </c>
      <c r="H570" s="264">
        <f t="shared" ref="H570:M570" si="281">SUM(H562:H568)</f>
        <v>9546</v>
      </c>
      <c r="I570" s="254">
        <f t="shared" si="281"/>
        <v>0.99999999999999989</v>
      </c>
      <c r="J570" s="264">
        <f t="shared" si="281"/>
        <v>11428</v>
      </c>
      <c r="K570" s="254">
        <f t="shared" si="281"/>
        <v>1</v>
      </c>
      <c r="L570" s="264">
        <f t="shared" si="281"/>
        <v>16118</v>
      </c>
      <c r="M570" s="254">
        <f t="shared" si="281"/>
        <v>1</v>
      </c>
      <c r="N570" s="264">
        <f>SUM(N562:N568)</f>
        <v>18338</v>
      </c>
      <c r="O570" s="254">
        <f>SUM(O562:O568)</f>
        <v>1.0000000000000002</v>
      </c>
      <c r="P570" s="264">
        <f>SUM(P562:P568)</f>
        <v>19544</v>
      </c>
      <c r="Q570" s="254">
        <f>SUM(Q562:Q568)</f>
        <v>1</v>
      </c>
    </row>
    <row r="572" spans="1:17" ht="13.5" thickBot="1" x14ac:dyDescent="0.25"/>
    <row r="573" spans="1:17" x14ac:dyDescent="0.2">
      <c r="A573" s="247" t="s">
        <v>81</v>
      </c>
      <c r="B573" s="1198">
        <v>2004</v>
      </c>
      <c r="C573" s="1199"/>
      <c r="D573" s="1198">
        <v>2005</v>
      </c>
      <c r="E573" s="1199"/>
      <c r="F573" s="1198">
        <v>2006</v>
      </c>
      <c r="G573" s="1199"/>
      <c r="H573" s="1198">
        <v>2007</v>
      </c>
      <c r="I573" s="1199"/>
      <c r="J573" s="1198">
        <v>2008</v>
      </c>
      <c r="K573" s="1199"/>
      <c r="L573" s="1198">
        <v>2009</v>
      </c>
      <c r="M573" s="1199"/>
      <c r="N573" s="1198">
        <v>2010</v>
      </c>
      <c r="O573" s="1199"/>
      <c r="P573" s="1198">
        <v>2011</v>
      </c>
      <c r="Q573" s="1199"/>
    </row>
    <row r="574" spans="1:17" x14ac:dyDescent="0.2">
      <c r="A574" s="248" t="s">
        <v>36</v>
      </c>
      <c r="B574" s="249" t="s">
        <v>29</v>
      </c>
      <c r="C574" s="6" t="s">
        <v>37</v>
      </c>
      <c r="D574" s="249" t="s">
        <v>29</v>
      </c>
      <c r="E574" s="6" t="s">
        <v>37</v>
      </c>
      <c r="F574" s="249" t="s">
        <v>29</v>
      </c>
      <c r="G574" s="6" t="s">
        <v>37</v>
      </c>
      <c r="H574" s="249" t="s">
        <v>29</v>
      </c>
      <c r="I574" s="6" t="s">
        <v>37</v>
      </c>
      <c r="J574" s="249" t="s">
        <v>29</v>
      </c>
      <c r="K574" s="6" t="s">
        <v>37</v>
      </c>
      <c r="L574" s="249" t="s">
        <v>29</v>
      </c>
      <c r="M574" s="6" t="s">
        <v>37</v>
      </c>
      <c r="N574" s="249" t="s">
        <v>29</v>
      </c>
      <c r="O574" s="6" t="s">
        <v>37</v>
      </c>
      <c r="P574" s="249" t="s">
        <v>29</v>
      </c>
      <c r="Q574" s="6" t="s">
        <v>37</v>
      </c>
    </row>
    <row r="575" spans="1:17" x14ac:dyDescent="0.2">
      <c r="A575" s="248" t="s">
        <v>38</v>
      </c>
      <c r="B575" s="262">
        <f>'Closed Transactions'!B62</f>
        <v>257</v>
      </c>
      <c r="C575" s="250">
        <f>B575/B583</f>
        <v>0.3100120627261761</v>
      </c>
      <c r="D575" s="262">
        <f>'Closed Transactions'!B74</f>
        <v>54</v>
      </c>
      <c r="E575" s="250">
        <f>D575/D583</f>
        <v>9.5914742451154528E-2</v>
      </c>
      <c r="F575" s="262">
        <f>'Closed Transactions'!B86</f>
        <v>70</v>
      </c>
      <c r="G575" s="250">
        <f>F575/F583</f>
        <v>0.17811704834605599</v>
      </c>
      <c r="H575" s="262">
        <f>'Closed Transactions'!B98</f>
        <v>97</v>
      </c>
      <c r="I575" s="250">
        <f>H575/H583</f>
        <v>0.25661375661375663</v>
      </c>
      <c r="J575" s="262">
        <f>'Closed Transactions'!B110</f>
        <v>313</v>
      </c>
      <c r="K575" s="250">
        <f>J575/J583</f>
        <v>0.60424710424710426</v>
      </c>
      <c r="L575" s="262">
        <f>'Closed Transactions'!B122</f>
        <v>490</v>
      </c>
      <c r="M575" s="250">
        <f>L575/L583</f>
        <v>0.61250000000000004</v>
      </c>
      <c r="N575" s="262">
        <f>'Closed Transactions'!B134</f>
        <v>499</v>
      </c>
      <c r="O575" s="250">
        <f>N575/N583</f>
        <v>0.63084702907711754</v>
      </c>
      <c r="P575" s="262">
        <f>'Closed Transactions'!B146</f>
        <v>447</v>
      </c>
      <c r="Q575" s="250">
        <f>P575/P583</f>
        <v>0.61911357340720219</v>
      </c>
    </row>
    <row r="576" spans="1:17" x14ac:dyDescent="0.2">
      <c r="A576" s="248" t="s">
        <v>39</v>
      </c>
      <c r="B576" s="262">
        <f>'Closed Transactions'!C62</f>
        <v>364</v>
      </c>
      <c r="C576" s="250">
        <f>B576/B583</f>
        <v>0.43908323281061518</v>
      </c>
      <c r="D576" s="262">
        <f>'Closed Transactions'!C74</f>
        <v>271</v>
      </c>
      <c r="E576" s="250">
        <f>D576/D583</f>
        <v>0.48134991119005327</v>
      </c>
      <c r="F576" s="262">
        <f>'Closed Transactions'!C86</f>
        <v>182</v>
      </c>
      <c r="G576" s="250">
        <f>F576/F583</f>
        <v>0.46310432569974552</v>
      </c>
      <c r="H576" s="262">
        <f>'Closed Transactions'!C98</f>
        <v>154</v>
      </c>
      <c r="I576" s="250">
        <f>H576/H583</f>
        <v>0.40740740740740738</v>
      </c>
      <c r="J576" s="262">
        <f>'Closed Transactions'!C110</f>
        <v>120</v>
      </c>
      <c r="K576" s="250">
        <f>J576/J583</f>
        <v>0.23166023166023167</v>
      </c>
      <c r="L576" s="262">
        <f>'Closed Transactions'!C122</f>
        <v>180</v>
      </c>
      <c r="M576" s="250">
        <f>L576/L583</f>
        <v>0.22500000000000001</v>
      </c>
      <c r="N576" s="262">
        <f>'Closed Transactions'!C134</f>
        <v>176</v>
      </c>
      <c r="O576" s="250">
        <f>N576/N583</f>
        <v>0.22250316055625791</v>
      </c>
      <c r="P576" s="262">
        <f>'Closed Transactions'!C146</f>
        <v>156</v>
      </c>
      <c r="Q576" s="250">
        <f>P576/P583</f>
        <v>0.21606648199445982</v>
      </c>
    </row>
    <row r="577" spans="1:17" x14ac:dyDescent="0.2">
      <c r="A577" s="248" t="s">
        <v>40</v>
      </c>
      <c r="B577" s="262">
        <f>'Closed Transactions'!D62</f>
        <v>99</v>
      </c>
      <c r="C577" s="250">
        <f>B577/B583</f>
        <v>0.11942098914354644</v>
      </c>
      <c r="D577" s="262">
        <f>'Closed Transactions'!D74</f>
        <v>120</v>
      </c>
      <c r="E577" s="250">
        <f>D577/D583</f>
        <v>0.21314387211367672</v>
      </c>
      <c r="F577" s="262">
        <f>'Closed Transactions'!D86</f>
        <v>55</v>
      </c>
      <c r="G577" s="250">
        <f>F577/F583</f>
        <v>0.13994910941475827</v>
      </c>
      <c r="H577" s="262">
        <f>'Closed Transactions'!D98</f>
        <v>49</v>
      </c>
      <c r="I577" s="250">
        <f>H577/H583</f>
        <v>0.12962962962962962</v>
      </c>
      <c r="J577" s="262">
        <f>'Closed Transactions'!D110</f>
        <v>36</v>
      </c>
      <c r="K577" s="250">
        <f>J577/J583</f>
        <v>6.9498069498069498E-2</v>
      </c>
      <c r="L577" s="262">
        <f>'Closed Transactions'!D122</f>
        <v>59</v>
      </c>
      <c r="M577" s="250">
        <f>L577/L583</f>
        <v>7.3749999999999996E-2</v>
      </c>
      <c r="N577" s="262">
        <f>'Closed Transactions'!D134</f>
        <v>51</v>
      </c>
      <c r="O577" s="250">
        <f>N577/N583</f>
        <v>6.447534766118837E-2</v>
      </c>
      <c r="P577" s="262">
        <f>'Closed Transactions'!D146</f>
        <v>50</v>
      </c>
      <c r="Q577" s="250">
        <f>P577/P583</f>
        <v>6.9252077562326875E-2</v>
      </c>
    </row>
    <row r="578" spans="1:17" x14ac:dyDescent="0.2">
      <c r="A578" s="248" t="s">
        <v>41</v>
      </c>
      <c r="B578" s="262">
        <f>'Closed Transactions'!E62</f>
        <v>42</v>
      </c>
      <c r="C578" s="250">
        <f>B578/B583</f>
        <v>5.066344993968637E-2</v>
      </c>
      <c r="D578" s="262">
        <f>'Closed Transactions'!E74</f>
        <v>41</v>
      </c>
      <c r="E578" s="250">
        <f>D578/D583</f>
        <v>7.2824156305506219E-2</v>
      </c>
      <c r="F578" s="262">
        <f>'Closed Transactions'!E86</f>
        <v>25</v>
      </c>
      <c r="G578" s="250">
        <f>F578/F583</f>
        <v>6.3613231552162849E-2</v>
      </c>
      <c r="H578" s="262">
        <f>'Closed Transactions'!E98</f>
        <v>29</v>
      </c>
      <c r="I578" s="250">
        <f>H578/H583</f>
        <v>7.6719576719576715E-2</v>
      </c>
      <c r="J578" s="262">
        <f>'Closed Transactions'!E110</f>
        <v>16</v>
      </c>
      <c r="K578" s="250">
        <f>J578/J583</f>
        <v>3.0888030888030889E-2</v>
      </c>
      <c r="L578" s="262">
        <f>'Closed Transactions'!E122</f>
        <v>27</v>
      </c>
      <c r="M578" s="250">
        <f>L578/L583</f>
        <v>3.3750000000000002E-2</v>
      </c>
      <c r="N578" s="262">
        <f>'Closed Transactions'!E134</f>
        <v>23</v>
      </c>
      <c r="O578" s="250">
        <f>N578/N583</f>
        <v>2.9077117572692796E-2</v>
      </c>
      <c r="P578" s="262">
        <f>'Closed Transactions'!E146</f>
        <v>22</v>
      </c>
      <c r="Q578" s="250">
        <f>P578/P583</f>
        <v>3.0470914127423823E-2</v>
      </c>
    </row>
    <row r="579" spans="1:17" x14ac:dyDescent="0.2">
      <c r="A579" s="248" t="s">
        <v>91</v>
      </c>
      <c r="B579" s="262">
        <f>'Closed Transactions'!F62</f>
        <v>50</v>
      </c>
      <c r="C579" s="250">
        <f>B579/B583</f>
        <v>6.0313630880579013E-2</v>
      </c>
      <c r="D579" s="262">
        <f>'Closed Transactions'!F74</f>
        <v>62</v>
      </c>
      <c r="E579" s="250">
        <f>D579/D583</f>
        <v>0.11012433392539965</v>
      </c>
      <c r="F579" s="262">
        <f>'Closed Transactions'!F86</f>
        <v>39</v>
      </c>
      <c r="G579" s="250">
        <f>F579/F583</f>
        <v>9.9236641221374045E-2</v>
      </c>
      <c r="H579" s="262">
        <f>'Closed Transactions'!F98</f>
        <v>34</v>
      </c>
      <c r="I579" s="250">
        <f>H579/H583</f>
        <v>8.9947089947089942E-2</v>
      </c>
      <c r="J579" s="262">
        <f>'Closed Transactions'!F110</f>
        <v>21</v>
      </c>
      <c r="K579" s="250">
        <f>J579/J583</f>
        <v>4.0540540540540543E-2</v>
      </c>
      <c r="L579" s="262">
        <f>'Closed Transactions'!F122</f>
        <v>28</v>
      </c>
      <c r="M579" s="250">
        <f>L579/L583</f>
        <v>3.5000000000000003E-2</v>
      </c>
      <c r="N579" s="262">
        <f>'Closed Transactions'!F134</f>
        <v>27</v>
      </c>
      <c r="O579" s="250">
        <f>N579/N583</f>
        <v>3.4134007585335017E-2</v>
      </c>
      <c r="P579" s="262">
        <f>'Closed Transactions'!F146</f>
        <v>34</v>
      </c>
      <c r="Q579" s="250">
        <f>P579/P583</f>
        <v>4.7091412742382273E-2</v>
      </c>
    </row>
    <row r="580" spans="1:17" x14ac:dyDescent="0.2">
      <c r="A580" s="248" t="s">
        <v>92</v>
      </c>
      <c r="B580" s="262">
        <f>'Closed Transactions'!G62</f>
        <v>15</v>
      </c>
      <c r="C580" s="250">
        <f>B580/B583</f>
        <v>1.8094089264173704E-2</v>
      </c>
      <c r="D580" s="262">
        <f>'Closed Transactions'!G74</f>
        <v>11</v>
      </c>
      <c r="E580" s="250">
        <f>D580/D583</f>
        <v>1.9538188277087035E-2</v>
      </c>
      <c r="F580" s="262">
        <f>'Closed Transactions'!G86</f>
        <v>20</v>
      </c>
      <c r="G580" s="250">
        <f>F580/F583</f>
        <v>5.0890585241730277E-2</v>
      </c>
      <c r="H580" s="262">
        <f>'Closed Transactions'!G98</f>
        <v>10</v>
      </c>
      <c r="I580" s="250">
        <f>H580/H583</f>
        <v>2.6455026455026454E-2</v>
      </c>
      <c r="J580" s="262">
        <f>'Closed Transactions'!G110</f>
        <v>12</v>
      </c>
      <c r="K580" s="250">
        <f>J580/J583</f>
        <v>2.3166023166023165E-2</v>
      </c>
      <c r="L580" s="262">
        <f>'Closed Transactions'!G122</f>
        <v>15</v>
      </c>
      <c r="M580" s="250">
        <f>L580/L583</f>
        <v>1.8749999999999999E-2</v>
      </c>
      <c r="N580" s="262">
        <f>'Closed Transactions'!G134</f>
        <v>12</v>
      </c>
      <c r="O580" s="250">
        <f>N580/N583</f>
        <v>1.5170670037926675E-2</v>
      </c>
      <c r="P580" s="262">
        <f>'Closed Transactions'!G146</f>
        <v>11</v>
      </c>
      <c r="Q580" s="250">
        <f>P580/P583</f>
        <v>1.5235457063711912E-2</v>
      </c>
    </row>
    <row r="581" spans="1:17" x14ac:dyDescent="0.2">
      <c r="A581" s="248" t="s">
        <v>93</v>
      </c>
      <c r="B581" s="262">
        <f>'Closed Transactions'!H62</f>
        <v>2</v>
      </c>
      <c r="C581" s="250">
        <f>B581/B583</f>
        <v>2.4125452352231603E-3</v>
      </c>
      <c r="D581" s="262">
        <f>'Closed Transactions'!H74</f>
        <v>4</v>
      </c>
      <c r="E581" s="250">
        <f>D581/D583</f>
        <v>7.104795737122558E-3</v>
      </c>
      <c r="F581" s="262">
        <f>'Closed Transactions'!H86</f>
        <v>2</v>
      </c>
      <c r="G581" s="250">
        <f>F581/F583</f>
        <v>5.0890585241730284E-3</v>
      </c>
      <c r="H581" s="262">
        <f>'Closed Transactions'!H98</f>
        <v>5</v>
      </c>
      <c r="I581" s="250">
        <f>H581/H583</f>
        <v>1.3227513227513227E-2</v>
      </c>
      <c r="J581" s="262">
        <f>'Closed Transactions'!H110</f>
        <v>0</v>
      </c>
      <c r="K581" s="250">
        <f>J581/J583</f>
        <v>0</v>
      </c>
      <c r="L581" s="262">
        <f>'Closed Transactions'!H122</f>
        <v>1</v>
      </c>
      <c r="M581" s="250">
        <f>L581/L583</f>
        <v>1.25E-3</v>
      </c>
      <c r="N581" s="262">
        <f>'Closed Transactions'!H134</f>
        <v>3</v>
      </c>
      <c r="O581" s="250">
        <f>N581/N583</f>
        <v>3.7926675094816687E-3</v>
      </c>
      <c r="P581" s="262">
        <f>'Closed Transactions'!H146</f>
        <v>2</v>
      </c>
      <c r="Q581" s="250">
        <f>P581/P583</f>
        <v>2.7700831024930748E-3</v>
      </c>
    </row>
    <row r="582" spans="1:17" x14ac:dyDescent="0.2">
      <c r="A582" s="251" t="s">
        <v>94</v>
      </c>
      <c r="B582" s="715">
        <f>'Closed Transactions'!I62</f>
        <v>67</v>
      </c>
      <c r="C582" s="252">
        <f>B582/B583</f>
        <v>8.0820265379975872E-2</v>
      </c>
      <c r="D582" s="715">
        <f>'Closed Transactions'!I74</f>
        <v>77</v>
      </c>
      <c r="E582" s="252">
        <f>D582/D583</f>
        <v>0.13676731793960922</v>
      </c>
      <c r="F582" s="715">
        <f>'Closed Transactions'!I86</f>
        <v>61</v>
      </c>
      <c r="G582" s="252">
        <f>F582/F583</f>
        <v>0.15521628498727735</v>
      </c>
      <c r="H582" s="715">
        <f>'Closed Transactions'!I98</f>
        <v>49</v>
      </c>
      <c r="I582" s="252">
        <f>H582/H583</f>
        <v>0.12962962962962962</v>
      </c>
      <c r="J582" s="715">
        <f>'Closed Transactions'!I110</f>
        <v>33</v>
      </c>
      <c r="K582" s="252">
        <f>J582/J583</f>
        <v>6.3706563706563704E-2</v>
      </c>
      <c r="L582" s="715">
        <f>'Closed Transactions'!I122</f>
        <v>44</v>
      </c>
      <c r="M582" s="252">
        <f>L582/L583</f>
        <v>5.5E-2</v>
      </c>
      <c r="N582" s="715">
        <f>'Closed Transactions'!I134</f>
        <v>42</v>
      </c>
      <c r="O582" s="252">
        <f>N582/N583</f>
        <v>5.3097345132743362E-2</v>
      </c>
      <c r="P582" s="715">
        <f>'Closed Transactions'!I146</f>
        <v>47</v>
      </c>
      <c r="Q582" s="252">
        <f>P582/P583</f>
        <v>6.5096952908587261E-2</v>
      </c>
    </row>
    <row r="583" spans="1:17" ht="13.5" thickBot="1" x14ac:dyDescent="0.25">
      <c r="A583" s="253" t="s">
        <v>42</v>
      </c>
      <c r="B583" s="264">
        <f t="shared" ref="B583:G583" si="282">SUM(B575:B581)</f>
        <v>829</v>
      </c>
      <c r="C583" s="254">
        <f t="shared" si="282"/>
        <v>1</v>
      </c>
      <c r="D583" s="264">
        <f t="shared" si="282"/>
        <v>563</v>
      </c>
      <c r="E583" s="254">
        <f t="shared" si="282"/>
        <v>1</v>
      </c>
      <c r="F583" s="264">
        <f t="shared" si="282"/>
        <v>393</v>
      </c>
      <c r="G583" s="254">
        <f t="shared" si="282"/>
        <v>0.99999999999999989</v>
      </c>
      <c r="H583" s="264">
        <f t="shared" ref="H583:M583" si="283">SUM(H575:H581)</f>
        <v>378</v>
      </c>
      <c r="I583" s="254">
        <f t="shared" si="283"/>
        <v>1</v>
      </c>
      <c r="J583" s="264">
        <f t="shared" si="283"/>
        <v>518</v>
      </c>
      <c r="K583" s="254">
        <f t="shared" si="283"/>
        <v>1</v>
      </c>
      <c r="L583" s="264">
        <f t="shared" si="283"/>
        <v>800</v>
      </c>
      <c r="M583" s="254">
        <f t="shared" si="283"/>
        <v>1.0000000000000002</v>
      </c>
      <c r="N583" s="264">
        <f>SUM(N575:N581)</f>
        <v>791</v>
      </c>
      <c r="O583" s="254">
        <f>SUM(O575:O581)</f>
        <v>1</v>
      </c>
      <c r="P583" s="264">
        <f>SUM(P575:P581)</f>
        <v>722</v>
      </c>
      <c r="Q583" s="254">
        <f>SUM(Q575:Q581)</f>
        <v>0.99999999999999989</v>
      </c>
    </row>
    <row r="584" spans="1:17" x14ac:dyDescent="0.2">
      <c r="D584" s="719"/>
    </row>
    <row r="585" spans="1:17" ht="13.5" thickBot="1" x14ac:dyDescent="0.25"/>
    <row r="586" spans="1:17" x14ac:dyDescent="0.2">
      <c r="A586" s="247" t="s">
        <v>82</v>
      </c>
      <c r="B586" s="1198">
        <v>2004</v>
      </c>
      <c r="C586" s="1199"/>
      <c r="D586" s="1198">
        <v>2005</v>
      </c>
      <c r="E586" s="1199"/>
      <c r="F586" s="1198">
        <v>2006</v>
      </c>
      <c r="G586" s="1199"/>
      <c r="H586" s="1198">
        <v>2007</v>
      </c>
      <c r="I586" s="1199"/>
      <c r="J586" s="1198">
        <v>2008</v>
      </c>
      <c r="K586" s="1199"/>
      <c r="L586" s="1198">
        <v>2009</v>
      </c>
      <c r="M586" s="1199"/>
      <c r="N586" s="1198">
        <v>2010</v>
      </c>
      <c r="O586" s="1199"/>
      <c r="P586" s="1198">
        <v>2011</v>
      </c>
      <c r="Q586" s="1199"/>
    </row>
    <row r="587" spans="1:17" x14ac:dyDescent="0.2">
      <c r="A587" s="248" t="s">
        <v>36</v>
      </c>
      <c r="B587" s="249" t="s">
        <v>45</v>
      </c>
      <c r="C587" s="6" t="s">
        <v>46</v>
      </c>
      <c r="D587" s="249" t="s">
        <v>45</v>
      </c>
      <c r="E587" s="6" t="s">
        <v>46</v>
      </c>
      <c r="F587" s="249" t="s">
        <v>45</v>
      </c>
      <c r="G587" s="6" t="s">
        <v>46</v>
      </c>
      <c r="H587" s="249" t="s">
        <v>45</v>
      </c>
      <c r="I587" s="6" t="s">
        <v>46</v>
      </c>
      <c r="J587" s="249" t="s">
        <v>45</v>
      </c>
      <c r="K587" s="6" t="s">
        <v>46</v>
      </c>
      <c r="L587" s="249" t="s">
        <v>45</v>
      </c>
      <c r="M587" s="6" t="s">
        <v>46</v>
      </c>
      <c r="N587" s="249" t="s">
        <v>45</v>
      </c>
      <c r="O587" s="6" t="s">
        <v>46</v>
      </c>
      <c r="P587" s="249" t="s">
        <v>45</v>
      </c>
      <c r="Q587" s="6" t="s">
        <v>46</v>
      </c>
    </row>
    <row r="588" spans="1:17" x14ac:dyDescent="0.2">
      <c r="A588" s="248" t="s">
        <v>38</v>
      </c>
      <c r="B588" s="262">
        <f t="shared" ref="B588:B595" si="284">B575*2</f>
        <v>514</v>
      </c>
      <c r="C588" s="250">
        <f>B588/B596</f>
        <v>0.3100120627261761</v>
      </c>
      <c r="D588" s="262">
        <f t="shared" ref="D588:D595" si="285">D575*2</f>
        <v>108</v>
      </c>
      <c r="E588" s="250">
        <f>D588/D596</f>
        <v>9.5914742451154528E-2</v>
      </c>
      <c r="F588" s="262">
        <f t="shared" ref="F588:H595" si="286">F575*2</f>
        <v>140</v>
      </c>
      <c r="G588" s="250">
        <f>F588/F596</f>
        <v>0.17811704834605599</v>
      </c>
      <c r="H588" s="262">
        <f t="shared" si="286"/>
        <v>194</v>
      </c>
      <c r="I588" s="250">
        <f>H588/H596</f>
        <v>0.25661375661375663</v>
      </c>
      <c r="J588" s="262">
        <f t="shared" ref="J588:L595" si="287">J575*2</f>
        <v>626</v>
      </c>
      <c r="K588" s="250">
        <f>J588/J596</f>
        <v>0.60424710424710426</v>
      </c>
      <c r="L588" s="262">
        <f t="shared" si="287"/>
        <v>980</v>
      </c>
      <c r="M588" s="250">
        <f>L588/L596</f>
        <v>0.61250000000000004</v>
      </c>
      <c r="N588" s="262">
        <f t="shared" ref="N588:N595" si="288">N575*2</f>
        <v>998</v>
      </c>
      <c r="O588" s="250">
        <f>N588/N596</f>
        <v>0.63084702907711754</v>
      </c>
      <c r="P588" s="262">
        <f t="shared" ref="P588:P595" si="289">P575*2</f>
        <v>894</v>
      </c>
      <c r="Q588" s="250">
        <f>P588/P596</f>
        <v>0.61911357340720219</v>
      </c>
    </row>
    <row r="589" spans="1:17" x14ac:dyDescent="0.2">
      <c r="A589" s="248" t="s">
        <v>39</v>
      </c>
      <c r="B589" s="262">
        <f t="shared" si="284"/>
        <v>728</v>
      </c>
      <c r="C589" s="250">
        <f>B589/B596</f>
        <v>0.43908323281061518</v>
      </c>
      <c r="D589" s="262">
        <f t="shared" si="285"/>
        <v>542</v>
      </c>
      <c r="E589" s="250">
        <f>D589/D596</f>
        <v>0.48134991119005327</v>
      </c>
      <c r="F589" s="262">
        <f t="shared" si="286"/>
        <v>364</v>
      </c>
      <c r="G589" s="250">
        <f>F589/F596</f>
        <v>0.46310432569974552</v>
      </c>
      <c r="H589" s="262">
        <f t="shared" si="286"/>
        <v>308</v>
      </c>
      <c r="I589" s="250">
        <f>H589/H596</f>
        <v>0.40740740740740738</v>
      </c>
      <c r="J589" s="262">
        <f t="shared" si="287"/>
        <v>240</v>
      </c>
      <c r="K589" s="250">
        <f>J589/J596</f>
        <v>0.23166023166023167</v>
      </c>
      <c r="L589" s="262">
        <f t="shared" si="287"/>
        <v>360</v>
      </c>
      <c r="M589" s="250">
        <f>L589/L596</f>
        <v>0.22500000000000001</v>
      </c>
      <c r="N589" s="262">
        <f t="shared" si="288"/>
        <v>352</v>
      </c>
      <c r="O589" s="250">
        <f>N589/N596</f>
        <v>0.22250316055625791</v>
      </c>
      <c r="P589" s="262">
        <f t="shared" si="289"/>
        <v>312</v>
      </c>
      <c r="Q589" s="250">
        <f>P589/P596</f>
        <v>0.21606648199445982</v>
      </c>
    </row>
    <row r="590" spans="1:17" x14ac:dyDescent="0.2">
      <c r="A590" s="248" t="s">
        <v>40</v>
      </c>
      <c r="B590" s="262">
        <f t="shared" si="284"/>
        <v>198</v>
      </c>
      <c r="C590" s="250">
        <f>B590/B596</f>
        <v>0.11942098914354644</v>
      </c>
      <c r="D590" s="262">
        <f t="shared" si="285"/>
        <v>240</v>
      </c>
      <c r="E590" s="250">
        <f>D590/D596</f>
        <v>0.21314387211367672</v>
      </c>
      <c r="F590" s="262">
        <f t="shared" si="286"/>
        <v>110</v>
      </c>
      <c r="G590" s="250">
        <f>F590/F596</f>
        <v>0.13994910941475827</v>
      </c>
      <c r="H590" s="262">
        <f t="shared" si="286"/>
        <v>98</v>
      </c>
      <c r="I590" s="250">
        <f>H590/H596</f>
        <v>0.12962962962962962</v>
      </c>
      <c r="J590" s="262">
        <f t="shared" si="287"/>
        <v>72</v>
      </c>
      <c r="K590" s="250">
        <f>J590/J596</f>
        <v>6.9498069498069498E-2</v>
      </c>
      <c r="L590" s="262">
        <f t="shared" si="287"/>
        <v>118</v>
      </c>
      <c r="M590" s="250">
        <f>L590/L596</f>
        <v>7.3749999999999996E-2</v>
      </c>
      <c r="N590" s="262">
        <f t="shared" si="288"/>
        <v>102</v>
      </c>
      <c r="O590" s="250">
        <f>N590/N596</f>
        <v>6.447534766118837E-2</v>
      </c>
      <c r="P590" s="262">
        <f t="shared" si="289"/>
        <v>100</v>
      </c>
      <c r="Q590" s="250">
        <f>P590/P596</f>
        <v>6.9252077562326875E-2</v>
      </c>
    </row>
    <row r="591" spans="1:17" x14ac:dyDescent="0.2">
      <c r="A591" s="248" t="s">
        <v>41</v>
      </c>
      <c r="B591" s="262">
        <f t="shared" si="284"/>
        <v>84</v>
      </c>
      <c r="C591" s="250">
        <f>B591/B596</f>
        <v>5.066344993968637E-2</v>
      </c>
      <c r="D591" s="262">
        <f t="shared" si="285"/>
        <v>82</v>
      </c>
      <c r="E591" s="250">
        <f>D591/D596</f>
        <v>7.2824156305506219E-2</v>
      </c>
      <c r="F591" s="262">
        <f t="shared" si="286"/>
        <v>50</v>
      </c>
      <c r="G591" s="250">
        <f>F591/F596</f>
        <v>6.3613231552162849E-2</v>
      </c>
      <c r="H591" s="262">
        <f t="shared" si="286"/>
        <v>58</v>
      </c>
      <c r="I591" s="250">
        <f>H591/H596</f>
        <v>7.6719576719576715E-2</v>
      </c>
      <c r="J591" s="262">
        <f t="shared" si="287"/>
        <v>32</v>
      </c>
      <c r="K591" s="250">
        <f>J591/J596</f>
        <v>3.0888030888030889E-2</v>
      </c>
      <c r="L591" s="262">
        <f t="shared" si="287"/>
        <v>54</v>
      </c>
      <c r="M591" s="250">
        <f>L591/L596</f>
        <v>3.3750000000000002E-2</v>
      </c>
      <c r="N591" s="262">
        <f t="shared" si="288"/>
        <v>46</v>
      </c>
      <c r="O591" s="250">
        <f>N591/N596</f>
        <v>2.9077117572692796E-2</v>
      </c>
      <c r="P591" s="262">
        <f t="shared" si="289"/>
        <v>44</v>
      </c>
      <c r="Q591" s="250">
        <f>P591/P596</f>
        <v>3.0470914127423823E-2</v>
      </c>
    </row>
    <row r="592" spans="1:17" x14ac:dyDescent="0.2">
      <c r="A592" s="248" t="s">
        <v>91</v>
      </c>
      <c r="B592" s="262">
        <f t="shared" si="284"/>
        <v>100</v>
      </c>
      <c r="C592" s="250">
        <f>B592/B596</f>
        <v>6.0313630880579013E-2</v>
      </c>
      <c r="D592" s="262">
        <f t="shared" si="285"/>
        <v>124</v>
      </c>
      <c r="E592" s="250">
        <f>D592/D596</f>
        <v>0.11012433392539965</v>
      </c>
      <c r="F592" s="262">
        <f t="shared" si="286"/>
        <v>78</v>
      </c>
      <c r="G592" s="250">
        <f>F592/F596</f>
        <v>9.9236641221374045E-2</v>
      </c>
      <c r="H592" s="262">
        <f t="shared" si="286"/>
        <v>68</v>
      </c>
      <c r="I592" s="250">
        <f>H592/H596</f>
        <v>8.9947089947089942E-2</v>
      </c>
      <c r="J592" s="262">
        <f t="shared" si="287"/>
        <v>42</v>
      </c>
      <c r="K592" s="250">
        <f>J592/J596</f>
        <v>4.0540540540540543E-2</v>
      </c>
      <c r="L592" s="262">
        <f t="shared" si="287"/>
        <v>56</v>
      </c>
      <c r="M592" s="250">
        <f>L592/L596</f>
        <v>3.5000000000000003E-2</v>
      </c>
      <c r="N592" s="262">
        <f t="shared" si="288"/>
        <v>54</v>
      </c>
      <c r="O592" s="250">
        <f>N592/N596</f>
        <v>3.4134007585335017E-2</v>
      </c>
      <c r="P592" s="262">
        <f t="shared" si="289"/>
        <v>68</v>
      </c>
      <c r="Q592" s="250">
        <f>P592/P596</f>
        <v>4.7091412742382273E-2</v>
      </c>
    </row>
    <row r="593" spans="1:17" x14ac:dyDescent="0.2">
      <c r="A593" s="248" t="s">
        <v>92</v>
      </c>
      <c r="B593" s="262">
        <f t="shared" si="284"/>
        <v>30</v>
      </c>
      <c r="C593" s="250">
        <f>B593/B596</f>
        <v>1.8094089264173704E-2</v>
      </c>
      <c r="D593" s="262">
        <f t="shared" si="285"/>
        <v>22</v>
      </c>
      <c r="E593" s="250">
        <f>D593/D596</f>
        <v>1.9538188277087035E-2</v>
      </c>
      <c r="F593" s="262">
        <f t="shared" si="286"/>
        <v>40</v>
      </c>
      <c r="G593" s="250">
        <f>F593/F596</f>
        <v>5.0890585241730277E-2</v>
      </c>
      <c r="H593" s="262">
        <f t="shared" si="286"/>
        <v>20</v>
      </c>
      <c r="I593" s="250">
        <f>H593/H596</f>
        <v>2.6455026455026454E-2</v>
      </c>
      <c r="J593" s="262">
        <f t="shared" si="287"/>
        <v>24</v>
      </c>
      <c r="K593" s="250">
        <f>J593/J596</f>
        <v>2.3166023166023165E-2</v>
      </c>
      <c r="L593" s="262">
        <f t="shared" si="287"/>
        <v>30</v>
      </c>
      <c r="M593" s="250">
        <f>L593/L596</f>
        <v>1.8749999999999999E-2</v>
      </c>
      <c r="N593" s="262">
        <f t="shared" si="288"/>
        <v>24</v>
      </c>
      <c r="O593" s="250">
        <f>N593/N596</f>
        <v>1.5170670037926675E-2</v>
      </c>
      <c r="P593" s="262">
        <f t="shared" si="289"/>
        <v>22</v>
      </c>
      <c r="Q593" s="250">
        <f>P593/P596</f>
        <v>1.5235457063711912E-2</v>
      </c>
    </row>
    <row r="594" spans="1:17" x14ac:dyDescent="0.2">
      <c r="A594" s="248" t="s">
        <v>93</v>
      </c>
      <c r="B594" s="262">
        <f t="shared" si="284"/>
        <v>4</v>
      </c>
      <c r="C594" s="250">
        <f>B594/B596</f>
        <v>2.4125452352231603E-3</v>
      </c>
      <c r="D594" s="262">
        <f t="shared" si="285"/>
        <v>8</v>
      </c>
      <c r="E594" s="250">
        <f>D594/D596</f>
        <v>7.104795737122558E-3</v>
      </c>
      <c r="F594" s="262">
        <f t="shared" si="286"/>
        <v>4</v>
      </c>
      <c r="G594" s="250">
        <f>F594/F596</f>
        <v>5.0890585241730284E-3</v>
      </c>
      <c r="H594" s="262">
        <f t="shared" si="286"/>
        <v>10</v>
      </c>
      <c r="I594" s="250">
        <f>H594/H596</f>
        <v>1.3227513227513227E-2</v>
      </c>
      <c r="J594" s="262">
        <f t="shared" si="287"/>
        <v>0</v>
      </c>
      <c r="K594" s="250">
        <f>J594/J596</f>
        <v>0</v>
      </c>
      <c r="L594" s="262">
        <f t="shared" si="287"/>
        <v>2</v>
      </c>
      <c r="M594" s="250">
        <f>L594/L596</f>
        <v>1.25E-3</v>
      </c>
      <c r="N594" s="262">
        <f t="shared" si="288"/>
        <v>6</v>
      </c>
      <c r="O594" s="250">
        <f>N594/N596</f>
        <v>3.7926675094816687E-3</v>
      </c>
      <c r="P594" s="262">
        <f t="shared" si="289"/>
        <v>4</v>
      </c>
      <c r="Q594" s="250">
        <f>P594/P596</f>
        <v>2.7700831024930748E-3</v>
      </c>
    </row>
    <row r="595" spans="1:17" x14ac:dyDescent="0.2">
      <c r="A595" s="251" t="s">
        <v>94</v>
      </c>
      <c r="B595" s="715">
        <f t="shared" si="284"/>
        <v>134</v>
      </c>
      <c r="C595" s="252">
        <f>B595/B596</f>
        <v>8.0820265379975872E-2</v>
      </c>
      <c r="D595" s="715">
        <f t="shared" si="285"/>
        <v>154</v>
      </c>
      <c r="E595" s="252">
        <f>D595/D596</f>
        <v>0.13676731793960922</v>
      </c>
      <c r="F595" s="715">
        <f t="shared" si="286"/>
        <v>122</v>
      </c>
      <c r="G595" s="252">
        <f>F595/F596</f>
        <v>0.15521628498727735</v>
      </c>
      <c r="H595" s="715">
        <f t="shared" si="286"/>
        <v>98</v>
      </c>
      <c r="I595" s="252">
        <f>H595/H596</f>
        <v>0.12962962962962962</v>
      </c>
      <c r="J595" s="715">
        <f t="shared" si="287"/>
        <v>66</v>
      </c>
      <c r="K595" s="252">
        <f>J595/J596</f>
        <v>6.3706563706563704E-2</v>
      </c>
      <c r="L595" s="715">
        <f t="shared" si="287"/>
        <v>88</v>
      </c>
      <c r="M595" s="252">
        <f>L595/L596</f>
        <v>5.5E-2</v>
      </c>
      <c r="N595" s="715">
        <f t="shared" si="288"/>
        <v>84</v>
      </c>
      <c r="O595" s="252">
        <f>N595/N596</f>
        <v>5.3097345132743362E-2</v>
      </c>
      <c r="P595" s="715">
        <f t="shared" si="289"/>
        <v>94</v>
      </c>
      <c r="Q595" s="252">
        <f>P595/P596</f>
        <v>6.5096952908587261E-2</v>
      </c>
    </row>
    <row r="596" spans="1:17" ht="13.5" thickBot="1" x14ac:dyDescent="0.25">
      <c r="A596" s="253" t="s">
        <v>84</v>
      </c>
      <c r="B596" s="264">
        <f t="shared" ref="B596:G596" si="290">SUM(B588:B594)</f>
        <v>1658</v>
      </c>
      <c r="C596" s="254">
        <f t="shared" si="290"/>
        <v>1</v>
      </c>
      <c r="D596" s="264">
        <f t="shared" si="290"/>
        <v>1126</v>
      </c>
      <c r="E596" s="254">
        <f t="shared" si="290"/>
        <v>1</v>
      </c>
      <c r="F596" s="264">
        <f t="shared" si="290"/>
        <v>786</v>
      </c>
      <c r="G596" s="254">
        <f t="shared" si="290"/>
        <v>0.99999999999999989</v>
      </c>
      <c r="H596" s="264">
        <f t="shared" ref="H596:M596" si="291">SUM(H588:H594)</f>
        <v>756</v>
      </c>
      <c r="I596" s="261">
        <f t="shared" si="291"/>
        <v>1</v>
      </c>
      <c r="J596" s="264">
        <f t="shared" si="291"/>
        <v>1036</v>
      </c>
      <c r="K596" s="261">
        <f t="shared" si="291"/>
        <v>1</v>
      </c>
      <c r="L596" s="264">
        <f t="shared" si="291"/>
        <v>1600</v>
      </c>
      <c r="M596" s="261">
        <f t="shared" si="291"/>
        <v>1.0000000000000002</v>
      </c>
      <c r="N596" s="264">
        <f>SUM(N588:N594)</f>
        <v>1582</v>
      </c>
      <c r="O596" s="261">
        <f>SUM(O588:O594)</f>
        <v>1</v>
      </c>
      <c r="P596" s="264">
        <f>SUM(P588:P594)</f>
        <v>1444</v>
      </c>
      <c r="Q596" s="261">
        <f>SUM(Q588:Q594)</f>
        <v>0.99999999999999989</v>
      </c>
    </row>
    <row r="597" spans="1:17" x14ac:dyDescent="0.2">
      <c r="C597" s="183"/>
      <c r="E597" s="183"/>
      <c r="G597" s="183"/>
      <c r="I597" s="183"/>
      <c r="K597" s="183"/>
      <c r="M597" s="183"/>
      <c r="O597" s="183"/>
      <c r="Q597" s="183"/>
    </row>
    <row r="598" spans="1:17" ht="13.5" thickBot="1" x14ac:dyDescent="0.25">
      <c r="G598" s="183"/>
      <c r="I598" s="183"/>
      <c r="K598" s="183"/>
      <c r="M598" s="183"/>
      <c r="O598" s="183"/>
      <c r="Q598" s="183"/>
    </row>
    <row r="599" spans="1:17" x14ac:dyDescent="0.2">
      <c r="A599" s="256" t="s">
        <v>103</v>
      </c>
      <c r="B599" s="1196">
        <v>2004</v>
      </c>
      <c r="C599" s="1197"/>
      <c r="D599" s="1196">
        <v>2005</v>
      </c>
      <c r="E599" s="1197"/>
      <c r="F599" s="1196">
        <v>2006</v>
      </c>
      <c r="G599" s="1197"/>
      <c r="H599" s="1196">
        <v>2007</v>
      </c>
      <c r="I599" s="1197"/>
      <c r="J599" s="1196">
        <v>2008</v>
      </c>
      <c r="K599" s="1197"/>
      <c r="L599" s="1196">
        <v>2009</v>
      </c>
      <c r="M599" s="1197"/>
      <c r="N599" s="1196">
        <v>2010</v>
      </c>
      <c r="O599" s="1197"/>
      <c r="P599" s="1196">
        <v>2011</v>
      </c>
      <c r="Q599" s="1197"/>
    </row>
    <row r="600" spans="1:17" x14ac:dyDescent="0.2">
      <c r="A600" s="248" t="s">
        <v>36</v>
      </c>
      <c r="B600" s="249" t="s">
        <v>29</v>
      </c>
      <c r="C600" s="6" t="s">
        <v>37</v>
      </c>
      <c r="D600" s="249" t="s">
        <v>29</v>
      </c>
      <c r="E600" s="6" t="s">
        <v>37</v>
      </c>
      <c r="F600" s="249" t="s">
        <v>29</v>
      </c>
      <c r="G600" s="6" t="s">
        <v>37</v>
      </c>
      <c r="H600" s="249" t="s">
        <v>29</v>
      </c>
      <c r="I600" s="6" t="s">
        <v>37</v>
      </c>
      <c r="J600" s="249" t="s">
        <v>29</v>
      </c>
      <c r="K600" s="6" t="s">
        <v>37</v>
      </c>
      <c r="L600" s="249" t="s">
        <v>29</v>
      </c>
      <c r="M600" s="6" t="s">
        <v>37</v>
      </c>
      <c r="N600" s="249" t="s">
        <v>29</v>
      </c>
      <c r="O600" s="6" t="s">
        <v>37</v>
      </c>
      <c r="P600" s="249" t="s">
        <v>29</v>
      </c>
      <c r="Q600" s="6" t="s">
        <v>37</v>
      </c>
    </row>
    <row r="601" spans="1:17" x14ac:dyDescent="0.2">
      <c r="A601" s="248" t="s">
        <v>38</v>
      </c>
      <c r="B601" s="262">
        <f>B549+B575</f>
        <v>4174</v>
      </c>
      <c r="C601" s="250">
        <f>B601/B609</f>
        <v>0.41594419531639265</v>
      </c>
      <c r="D601" s="262">
        <f t="shared" ref="D601:D608" si="292">D549+D575</f>
        <v>1515</v>
      </c>
      <c r="E601" s="250">
        <f>D601/D609</f>
        <v>0.13485846537297488</v>
      </c>
      <c r="F601" s="262">
        <f t="shared" ref="F601:H608" si="293">F549+F575</f>
        <v>705</v>
      </c>
      <c r="G601" s="250">
        <f>F601/F609</f>
        <v>0.12235334953141271</v>
      </c>
      <c r="H601" s="262">
        <f t="shared" si="293"/>
        <v>1130</v>
      </c>
      <c r="I601" s="250">
        <f>H601/H609</f>
        <v>0.21937487866433703</v>
      </c>
      <c r="J601" s="262">
        <f t="shared" ref="J601:L608" si="294">J549+J575</f>
        <v>2624</v>
      </c>
      <c r="K601" s="250">
        <f>J601/J609</f>
        <v>0.42105263157894735</v>
      </c>
      <c r="L601" s="262">
        <f t="shared" si="294"/>
        <v>5612</v>
      </c>
      <c r="M601" s="250">
        <f>L601/L609</f>
        <v>0.63348007675809914</v>
      </c>
      <c r="N601" s="262">
        <f t="shared" ref="N601:N608" si="295">N549+N575</f>
        <v>6269</v>
      </c>
      <c r="O601" s="250">
        <f>N601/N609</f>
        <v>0.62941767068273091</v>
      </c>
      <c r="P601" s="262">
        <f t="shared" ref="P601:P608" si="296">P549+P575</f>
        <v>6522</v>
      </c>
      <c r="Q601" s="250">
        <f>P601/P609</f>
        <v>0.62149799885648938</v>
      </c>
    </row>
    <row r="602" spans="1:17" x14ac:dyDescent="0.2">
      <c r="A602" s="248" t="s">
        <v>39</v>
      </c>
      <c r="B602" s="262">
        <f>B550+B576</f>
        <v>3427</v>
      </c>
      <c r="C602" s="250">
        <f>B602/B609</f>
        <v>0.34150473343298454</v>
      </c>
      <c r="D602" s="262">
        <f t="shared" si="292"/>
        <v>5537</v>
      </c>
      <c r="E602" s="250">
        <f>D602/D609</f>
        <v>0.49287876090439736</v>
      </c>
      <c r="F602" s="262">
        <f t="shared" si="293"/>
        <v>2819</v>
      </c>
      <c r="G602" s="250">
        <f>F602/F609</f>
        <v>0.48923984727525166</v>
      </c>
      <c r="H602" s="262">
        <f t="shared" si="293"/>
        <v>2121</v>
      </c>
      <c r="I602" s="250">
        <f>H602/H609</f>
        <v>0.41176470588235292</v>
      </c>
      <c r="J602" s="262">
        <f t="shared" si="294"/>
        <v>2007</v>
      </c>
      <c r="K602" s="250">
        <f>J602/J609</f>
        <v>0.32204749679075739</v>
      </c>
      <c r="L602" s="262">
        <f t="shared" si="294"/>
        <v>1925</v>
      </c>
      <c r="M602" s="250">
        <f>L602/L609</f>
        <v>0.21729314821085902</v>
      </c>
      <c r="N602" s="262">
        <f t="shared" si="295"/>
        <v>2104</v>
      </c>
      <c r="O602" s="250">
        <f>N602/N609</f>
        <v>0.21124497991967872</v>
      </c>
      <c r="P602" s="262">
        <f t="shared" si="296"/>
        <v>2240</v>
      </c>
      <c r="Q602" s="250">
        <f>P602/P609</f>
        <v>0.21345530779493044</v>
      </c>
    </row>
    <row r="603" spans="1:17" x14ac:dyDescent="0.2">
      <c r="A603" s="248" t="s">
        <v>40</v>
      </c>
      <c r="B603" s="262">
        <f>B551+B577</f>
        <v>1056</v>
      </c>
      <c r="C603" s="250">
        <f>B603/B609</f>
        <v>0.10523168908819133</v>
      </c>
      <c r="D603" s="262">
        <f t="shared" si="292"/>
        <v>1903</v>
      </c>
      <c r="E603" s="250">
        <f>D603/D609</f>
        <v>0.16939647498664767</v>
      </c>
      <c r="F603" s="262">
        <f t="shared" si="293"/>
        <v>919</v>
      </c>
      <c r="G603" s="250">
        <f>F603/F609</f>
        <v>0.15949323151683442</v>
      </c>
      <c r="H603" s="262">
        <f t="shared" si="293"/>
        <v>731</v>
      </c>
      <c r="I603" s="250">
        <f>H603/H609</f>
        <v>0.14191419141914191</v>
      </c>
      <c r="J603" s="262">
        <f t="shared" si="294"/>
        <v>690</v>
      </c>
      <c r="K603" s="250">
        <f>J603/J609</f>
        <v>0.11071887034659821</v>
      </c>
      <c r="L603" s="262">
        <f t="shared" si="294"/>
        <v>585</v>
      </c>
      <c r="M603" s="250">
        <f>L603/L609</f>
        <v>6.603454114459871E-2</v>
      </c>
      <c r="N603" s="262">
        <f t="shared" si="295"/>
        <v>677</v>
      </c>
      <c r="O603" s="250">
        <f>N603/N609</f>
        <v>6.7971887550200796E-2</v>
      </c>
      <c r="P603" s="262">
        <f t="shared" si="296"/>
        <v>710</v>
      </c>
      <c r="Q603" s="250">
        <f>P603/P609</f>
        <v>6.7657709167143129E-2</v>
      </c>
    </row>
    <row r="604" spans="1:17" x14ac:dyDescent="0.2">
      <c r="A604" s="248" t="s">
        <v>41</v>
      </c>
      <c r="B604" s="262">
        <f t="shared" ref="B604:B609" si="297">B552+B578</f>
        <v>521</v>
      </c>
      <c r="C604" s="250">
        <f>B604/B609</f>
        <v>5.1918285999003486E-2</v>
      </c>
      <c r="D604" s="262">
        <f t="shared" si="292"/>
        <v>862</v>
      </c>
      <c r="E604" s="250">
        <f>D604/D609</f>
        <v>7.6731351255118388E-2</v>
      </c>
      <c r="F604" s="262">
        <f t="shared" si="293"/>
        <v>444</v>
      </c>
      <c r="G604" s="250">
        <f>F604/F609</f>
        <v>7.7056577577230126E-2</v>
      </c>
      <c r="H604" s="262">
        <f t="shared" si="293"/>
        <v>364</v>
      </c>
      <c r="I604" s="250">
        <f>H604/H609</f>
        <v>7.0665890118423613E-2</v>
      </c>
      <c r="J604" s="262">
        <f t="shared" si="294"/>
        <v>282</v>
      </c>
      <c r="K604" s="250">
        <f>J604/J609</f>
        <v>4.5250320924261872E-2</v>
      </c>
      <c r="L604" s="262">
        <f t="shared" si="294"/>
        <v>239</v>
      </c>
      <c r="M604" s="250">
        <f>L604/L609</f>
        <v>2.6978214245400159E-2</v>
      </c>
      <c r="N604" s="262">
        <f t="shared" si="295"/>
        <v>287</v>
      </c>
      <c r="O604" s="250">
        <f>N604/N609</f>
        <v>2.8815261044176706E-2</v>
      </c>
      <c r="P604" s="262">
        <f t="shared" si="296"/>
        <v>316</v>
      </c>
      <c r="Q604" s="250">
        <f>P604/P609</f>
        <v>3.011244520678483E-2</v>
      </c>
    </row>
    <row r="605" spans="1:17" x14ac:dyDescent="0.2">
      <c r="A605" s="248" t="s">
        <v>91</v>
      </c>
      <c r="B605" s="262">
        <f t="shared" si="297"/>
        <v>564</v>
      </c>
      <c r="C605" s="250">
        <f>B605/B609</f>
        <v>5.6203288490284005E-2</v>
      </c>
      <c r="D605" s="262">
        <f t="shared" si="292"/>
        <v>980</v>
      </c>
      <c r="E605" s="250">
        <f>D605/D609</f>
        <v>8.7235178921132278E-2</v>
      </c>
      <c r="F605" s="262">
        <f t="shared" si="293"/>
        <v>548</v>
      </c>
      <c r="G605" s="250">
        <f>F605/F609</f>
        <v>9.510586601874349E-2</v>
      </c>
      <c r="H605" s="262">
        <f t="shared" si="293"/>
        <v>500</v>
      </c>
      <c r="I605" s="250">
        <f>H605/H609</f>
        <v>9.7068530382450016E-2</v>
      </c>
      <c r="J605" s="262">
        <f t="shared" si="294"/>
        <v>385</v>
      </c>
      <c r="K605" s="250">
        <f>J605/J609</f>
        <v>6.1777920410783053E-2</v>
      </c>
      <c r="L605" s="262">
        <f t="shared" si="294"/>
        <v>319</v>
      </c>
      <c r="M605" s="250">
        <f>L605/L609</f>
        <v>3.6008578846370924E-2</v>
      </c>
      <c r="N605" s="262">
        <f t="shared" si="295"/>
        <v>407</v>
      </c>
      <c r="O605" s="250">
        <f>N605/N609</f>
        <v>4.0863453815261047E-2</v>
      </c>
      <c r="P605" s="262">
        <f t="shared" si="296"/>
        <v>460</v>
      </c>
      <c r="Q605" s="250">
        <f>P605/P609</f>
        <v>4.383457213645893E-2</v>
      </c>
    </row>
    <row r="606" spans="1:17" x14ac:dyDescent="0.2">
      <c r="A606" s="248" t="s">
        <v>92</v>
      </c>
      <c r="B606" s="262">
        <f t="shared" si="297"/>
        <v>255</v>
      </c>
      <c r="C606" s="250">
        <f>B606/B609</f>
        <v>2.5411061285500747E-2</v>
      </c>
      <c r="D606" s="262">
        <f t="shared" si="292"/>
        <v>393</v>
      </c>
      <c r="E606" s="250">
        <f>D606/D609</f>
        <v>3.4983087057147942E-2</v>
      </c>
      <c r="F606" s="262">
        <f t="shared" si="293"/>
        <v>289</v>
      </c>
      <c r="G606" s="250">
        <f>F606/F609</f>
        <v>5.0156195765359249E-2</v>
      </c>
      <c r="H606" s="262">
        <f t="shared" si="293"/>
        <v>255</v>
      </c>
      <c r="I606" s="250">
        <f>H606/H609</f>
        <v>4.9504950495049507E-2</v>
      </c>
      <c r="J606" s="262">
        <f t="shared" si="294"/>
        <v>212</v>
      </c>
      <c r="K606" s="250">
        <f>J606/J609</f>
        <v>3.4017971758664958E-2</v>
      </c>
      <c r="L606" s="262">
        <f t="shared" si="294"/>
        <v>156</v>
      </c>
      <c r="M606" s="250">
        <f>L606/L609</f>
        <v>1.760921097189299E-2</v>
      </c>
      <c r="N606" s="262">
        <f t="shared" si="295"/>
        <v>184</v>
      </c>
      <c r="O606" s="250">
        <f>N606/N609</f>
        <v>1.8473895582329317E-2</v>
      </c>
      <c r="P606" s="262">
        <f t="shared" si="296"/>
        <v>215</v>
      </c>
      <c r="Q606" s="250">
        <f>P606/P609</f>
        <v>2.0487897846388412E-2</v>
      </c>
    </row>
    <row r="607" spans="1:17" x14ac:dyDescent="0.2">
      <c r="A607" s="248" t="s">
        <v>93</v>
      </c>
      <c r="B607" s="262">
        <f t="shared" si="297"/>
        <v>38</v>
      </c>
      <c r="C607" s="250">
        <f>B607/B609</f>
        <v>3.7867463876432488E-3</v>
      </c>
      <c r="D607" s="262">
        <f t="shared" si="292"/>
        <v>44</v>
      </c>
      <c r="E607" s="250">
        <f>D607/D609</f>
        <v>3.9166815025814495E-3</v>
      </c>
      <c r="F607" s="262">
        <f t="shared" si="293"/>
        <v>38</v>
      </c>
      <c r="G607" s="250">
        <f>F607/F609</f>
        <v>6.5949323151683441E-3</v>
      </c>
      <c r="H607" s="262">
        <f t="shared" si="293"/>
        <v>50</v>
      </c>
      <c r="I607" s="250">
        <f>H607/H609</f>
        <v>9.7068530382450006E-3</v>
      </c>
      <c r="J607" s="262">
        <f t="shared" si="294"/>
        <v>32</v>
      </c>
      <c r="K607" s="250">
        <f>J607/J609</f>
        <v>5.1347881899871627E-3</v>
      </c>
      <c r="L607" s="262">
        <f t="shared" si="294"/>
        <v>23</v>
      </c>
      <c r="M607" s="250">
        <f>L607/L609</f>
        <v>2.5962298227790947E-3</v>
      </c>
      <c r="N607" s="262">
        <f t="shared" si="295"/>
        <v>32</v>
      </c>
      <c r="O607" s="250">
        <f>N607/N609</f>
        <v>3.2128514056224901E-3</v>
      </c>
      <c r="P607" s="262">
        <f t="shared" si="296"/>
        <v>31</v>
      </c>
      <c r="Q607" s="250">
        <f>P607/P609</f>
        <v>2.9540689918048407E-3</v>
      </c>
    </row>
    <row r="608" spans="1:17" x14ac:dyDescent="0.2">
      <c r="A608" s="258" t="s">
        <v>94</v>
      </c>
      <c r="B608" s="263">
        <f t="shared" si="297"/>
        <v>799</v>
      </c>
      <c r="C608" s="260">
        <f>B608/B609</f>
        <v>7.9621325361235673E-2</v>
      </c>
      <c r="D608" s="263">
        <f t="shared" si="292"/>
        <v>1417</v>
      </c>
      <c r="E608" s="260">
        <f>D608/D609</f>
        <v>0.12613494748086168</v>
      </c>
      <c r="F608" s="263">
        <f t="shared" si="293"/>
        <v>875</v>
      </c>
      <c r="G608" s="260">
        <f>F608/F609</f>
        <v>0.15185699409927109</v>
      </c>
      <c r="H608" s="263">
        <f t="shared" si="293"/>
        <v>805</v>
      </c>
      <c r="I608" s="260">
        <f>H608/H609</f>
        <v>0.15628033391574453</v>
      </c>
      <c r="J608" s="263">
        <f t="shared" si="294"/>
        <v>629</v>
      </c>
      <c r="K608" s="260">
        <f>J608/J609</f>
        <v>0.10093068035943517</v>
      </c>
      <c r="L608" s="263">
        <f t="shared" si="294"/>
        <v>498</v>
      </c>
      <c r="M608" s="260">
        <f>L608/L609</f>
        <v>5.6214019641043007E-2</v>
      </c>
      <c r="N608" s="263">
        <f t="shared" si="295"/>
        <v>630</v>
      </c>
      <c r="O608" s="260">
        <f>N608/N609</f>
        <v>6.3253012048192767E-2</v>
      </c>
      <c r="P608" s="263">
        <f t="shared" si="296"/>
        <v>706</v>
      </c>
      <c r="Q608" s="260">
        <f>P608/P609</f>
        <v>6.7276538974652189E-2</v>
      </c>
    </row>
    <row r="609" spans="1:17" ht="13.5" thickBot="1" x14ac:dyDescent="0.25">
      <c r="A609" s="253" t="s">
        <v>42</v>
      </c>
      <c r="B609" s="264">
        <f t="shared" si="297"/>
        <v>10035</v>
      </c>
      <c r="C609" s="254">
        <f t="shared" ref="C609:I609" si="298">SUM(C601:C607)</f>
        <v>1</v>
      </c>
      <c r="D609" s="264">
        <f t="shared" si="298"/>
        <v>11234</v>
      </c>
      <c r="E609" s="254">
        <f t="shared" si="298"/>
        <v>1</v>
      </c>
      <c r="F609" s="264">
        <f t="shared" si="298"/>
        <v>5762</v>
      </c>
      <c r="G609" s="261">
        <f t="shared" si="298"/>
        <v>1</v>
      </c>
      <c r="H609" s="264">
        <f t="shared" si="298"/>
        <v>5151</v>
      </c>
      <c r="I609" s="261">
        <f t="shared" si="298"/>
        <v>1</v>
      </c>
      <c r="J609" s="264">
        <f t="shared" ref="J609:O609" si="299">SUM(J601:J607)</f>
        <v>6232</v>
      </c>
      <c r="K609" s="261">
        <f t="shared" si="299"/>
        <v>0.99999999999999989</v>
      </c>
      <c r="L609" s="264">
        <f t="shared" si="299"/>
        <v>8859</v>
      </c>
      <c r="M609" s="261">
        <f t="shared" si="299"/>
        <v>0.99999999999999989</v>
      </c>
      <c r="N609" s="264">
        <f t="shared" si="299"/>
        <v>9960</v>
      </c>
      <c r="O609" s="261">
        <f t="shared" si="299"/>
        <v>1</v>
      </c>
      <c r="P609" s="264">
        <f>SUM(P601:P607)</f>
        <v>10494</v>
      </c>
      <c r="Q609" s="261">
        <f>SUM(Q601:Q607)</f>
        <v>0.99999999999999989</v>
      </c>
    </row>
    <row r="611" spans="1:17" ht="13.5" thickBot="1" x14ac:dyDescent="0.25"/>
    <row r="612" spans="1:17" x14ac:dyDescent="0.2">
      <c r="A612" s="256" t="s">
        <v>83</v>
      </c>
      <c r="B612" s="1196">
        <v>2004</v>
      </c>
      <c r="C612" s="1197"/>
      <c r="D612" s="1196">
        <v>2005</v>
      </c>
      <c r="E612" s="1197"/>
      <c r="F612" s="1196">
        <v>2006</v>
      </c>
      <c r="G612" s="1197"/>
      <c r="H612" s="1196">
        <v>2007</v>
      </c>
      <c r="I612" s="1197"/>
      <c r="J612" s="1196">
        <v>2008</v>
      </c>
      <c r="K612" s="1197"/>
      <c r="L612" s="1196">
        <v>2009</v>
      </c>
      <c r="M612" s="1197"/>
      <c r="N612" s="1196">
        <v>2010</v>
      </c>
      <c r="O612" s="1197"/>
      <c r="P612" s="1196">
        <v>2011</v>
      </c>
      <c r="Q612" s="1197"/>
    </row>
    <row r="613" spans="1:17" x14ac:dyDescent="0.2">
      <c r="A613" s="248" t="s">
        <v>36</v>
      </c>
      <c r="B613" s="249" t="s">
        <v>45</v>
      </c>
      <c r="C613" s="6" t="s">
        <v>46</v>
      </c>
      <c r="D613" s="249" t="s">
        <v>45</v>
      </c>
      <c r="E613" s="6" t="s">
        <v>46</v>
      </c>
      <c r="F613" s="249" t="s">
        <v>45</v>
      </c>
      <c r="G613" s="6" t="s">
        <v>46</v>
      </c>
      <c r="H613" s="249" t="s">
        <v>45</v>
      </c>
      <c r="I613" s="6" t="s">
        <v>46</v>
      </c>
      <c r="J613" s="249" t="s">
        <v>45</v>
      </c>
      <c r="K613" s="6" t="s">
        <v>46</v>
      </c>
      <c r="L613" s="249" t="s">
        <v>45</v>
      </c>
      <c r="M613" s="6" t="s">
        <v>46</v>
      </c>
      <c r="N613" s="249" t="s">
        <v>45</v>
      </c>
      <c r="O613" s="6" t="s">
        <v>46</v>
      </c>
      <c r="P613" s="249" t="s">
        <v>45</v>
      </c>
      <c r="Q613" s="6" t="s">
        <v>46</v>
      </c>
    </row>
    <row r="614" spans="1:17" x14ac:dyDescent="0.2">
      <c r="A614" s="248" t="s">
        <v>38</v>
      </c>
      <c r="B614" s="262">
        <f t="shared" ref="B614:B621" si="300">B601*2</f>
        <v>8348</v>
      </c>
      <c r="C614" s="250">
        <f>B614/B622</f>
        <v>0.41594419531639265</v>
      </c>
      <c r="D614" s="262">
        <f t="shared" ref="D614:D621" si="301">D601*2</f>
        <v>3030</v>
      </c>
      <c r="E614" s="250">
        <f>D614/D622</f>
        <v>0.13485846537297488</v>
      </c>
      <c r="F614" s="262">
        <f t="shared" ref="F614:H621" si="302">F601*2</f>
        <v>1410</v>
      </c>
      <c r="G614" s="250">
        <f>F614/F622</f>
        <v>0.12235334953141271</v>
      </c>
      <c r="H614" s="262">
        <f t="shared" si="302"/>
        <v>2260</v>
      </c>
      <c r="I614" s="250">
        <f>H614/H622</f>
        <v>0.21937487866433703</v>
      </c>
      <c r="J614" s="262">
        <f t="shared" ref="J614:L621" si="303">J601*2</f>
        <v>5248</v>
      </c>
      <c r="K614" s="250">
        <f>J614/J622</f>
        <v>0.42105263157894735</v>
      </c>
      <c r="L614" s="262">
        <f t="shared" si="303"/>
        <v>11224</v>
      </c>
      <c r="M614" s="250">
        <f>L614/L622</f>
        <v>0.63348007675809914</v>
      </c>
      <c r="N614" s="262">
        <f t="shared" ref="N614:N621" si="304">N601*2</f>
        <v>12538</v>
      </c>
      <c r="O614" s="250">
        <f>N614/N622</f>
        <v>0.62941767068273091</v>
      </c>
      <c r="P614" s="262">
        <f t="shared" ref="P614:P621" si="305">P601*2</f>
        <v>13044</v>
      </c>
      <c r="Q614" s="250">
        <f>P614/P622</f>
        <v>0.62149799885648938</v>
      </c>
    </row>
    <row r="615" spans="1:17" x14ac:dyDescent="0.2">
      <c r="A615" s="248" t="s">
        <v>39</v>
      </c>
      <c r="B615" s="262">
        <f t="shared" si="300"/>
        <v>6854</v>
      </c>
      <c r="C615" s="250">
        <f>B615/B622</f>
        <v>0.34150473343298454</v>
      </c>
      <c r="D615" s="262">
        <f t="shared" si="301"/>
        <v>11074</v>
      </c>
      <c r="E615" s="250">
        <f>D615/D622</f>
        <v>0.49287876090439736</v>
      </c>
      <c r="F615" s="262">
        <f t="shared" si="302"/>
        <v>5638</v>
      </c>
      <c r="G615" s="250">
        <f>F615/F622</f>
        <v>0.48923984727525166</v>
      </c>
      <c r="H615" s="262">
        <f t="shared" si="302"/>
        <v>4242</v>
      </c>
      <c r="I615" s="250">
        <f>H615/H622</f>
        <v>0.41176470588235292</v>
      </c>
      <c r="J615" s="262">
        <f t="shared" si="303"/>
        <v>4014</v>
      </c>
      <c r="K615" s="250">
        <f>J615/J622</f>
        <v>0.32204749679075739</v>
      </c>
      <c r="L615" s="262">
        <f t="shared" si="303"/>
        <v>3850</v>
      </c>
      <c r="M615" s="250">
        <f>L615/L622</f>
        <v>0.21729314821085902</v>
      </c>
      <c r="N615" s="262">
        <f t="shared" si="304"/>
        <v>4208</v>
      </c>
      <c r="O615" s="250">
        <f>N615/N622</f>
        <v>0.21124497991967872</v>
      </c>
      <c r="P615" s="262">
        <f t="shared" si="305"/>
        <v>4480</v>
      </c>
      <c r="Q615" s="250">
        <f>P615/P622</f>
        <v>0.21345530779493044</v>
      </c>
    </row>
    <row r="616" spans="1:17" x14ac:dyDescent="0.2">
      <c r="A616" s="248" t="s">
        <v>40</v>
      </c>
      <c r="B616" s="262">
        <f t="shared" si="300"/>
        <v>2112</v>
      </c>
      <c r="C616" s="250">
        <f>B616/B622</f>
        <v>0.10523168908819133</v>
      </c>
      <c r="D616" s="262">
        <f t="shared" si="301"/>
        <v>3806</v>
      </c>
      <c r="E616" s="250">
        <f>D616/D622</f>
        <v>0.16939647498664767</v>
      </c>
      <c r="F616" s="262">
        <f t="shared" si="302"/>
        <v>1838</v>
      </c>
      <c r="G616" s="250">
        <f>F616/F622</f>
        <v>0.15949323151683442</v>
      </c>
      <c r="H616" s="262">
        <f t="shared" si="302"/>
        <v>1462</v>
      </c>
      <c r="I616" s="250">
        <f>H616/H622</f>
        <v>0.14191419141914191</v>
      </c>
      <c r="J616" s="262">
        <f t="shared" si="303"/>
        <v>1380</v>
      </c>
      <c r="K616" s="250">
        <f>J616/J622</f>
        <v>0.11071887034659821</v>
      </c>
      <c r="L616" s="262">
        <f t="shared" si="303"/>
        <v>1170</v>
      </c>
      <c r="M616" s="250">
        <f>L616/L622</f>
        <v>6.603454114459871E-2</v>
      </c>
      <c r="N616" s="262">
        <f t="shared" si="304"/>
        <v>1354</v>
      </c>
      <c r="O616" s="250">
        <f>N616/N622</f>
        <v>6.7971887550200796E-2</v>
      </c>
      <c r="P616" s="262">
        <f t="shared" si="305"/>
        <v>1420</v>
      </c>
      <c r="Q616" s="250">
        <f>P616/P622</f>
        <v>6.7657709167143129E-2</v>
      </c>
    </row>
    <row r="617" spans="1:17" x14ac:dyDescent="0.2">
      <c r="A617" s="248" t="s">
        <v>41</v>
      </c>
      <c r="B617" s="262">
        <f t="shared" si="300"/>
        <v>1042</v>
      </c>
      <c r="C617" s="250">
        <f>B617/B622</f>
        <v>5.1918285999003486E-2</v>
      </c>
      <c r="D617" s="262">
        <f t="shared" si="301"/>
        <v>1724</v>
      </c>
      <c r="E617" s="250">
        <f>D617/D622</f>
        <v>7.6731351255118388E-2</v>
      </c>
      <c r="F617" s="262">
        <f t="shared" si="302"/>
        <v>888</v>
      </c>
      <c r="G617" s="250">
        <f>F617/F622</f>
        <v>7.7056577577230126E-2</v>
      </c>
      <c r="H617" s="262">
        <f t="shared" si="302"/>
        <v>728</v>
      </c>
      <c r="I617" s="250">
        <f>H617/H622</f>
        <v>7.0665890118423613E-2</v>
      </c>
      <c r="J617" s="262">
        <f t="shared" si="303"/>
        <v>564</v>
      </c>
      <c r="K617" s="250">
        <f>J617/J622</f>
        <v>4.5250320924261872E-2</v>
      </c>
      <c r="L617" s="262">
        <f t="shared" si="303"/>
        <v>478</v>
      </c>
      <c r="M617" s="250">
        <f>L617/L622</f>
        <v>2.6978214245400159E-2</v>
      </c>
      <c r="N617" s="262">
        <f t="shared" si="304"/>
        <v>574</v>
      </c>
      <c r="O617" s="250">
        <f>N617/N622</f>
        <v>2.8815261044176706E-2</v>
      </c>
      <c r="P617" s="262">
        <f t="shared" si="305"/>
        <v>632</v>
      </c>
      <c r="Q617" s="250">
        <f>P617/P622</f>
        <v>3.011244520678483E-2</v>
      </c>
    </row>
    <row r="618" spans="1:17" x14ac:dyDescent="0.2">
      <c r="A618" s="248" t="s">
        <v>91</v>
      </c>
      <c r="B618" s="262">
        <f t="shared" si="300"/>
        <v>1128</v>
      </c>
      <c r="C618" s="250">
        <f>B618/B622</f>
        <v>5.6203288490284005E-2</v>
      </c>
      <c r="D618" s="262">
        <f t="shared" si="301"/>
        <v>1960</v>
      </c>
      <c r="E618" s="250">
        <f>D618/D622</f>
        <v>8.7235178921132278E-2</v>
      </c>
      <c r="F618" s="262">
        <f t="shared" si="302"/>
        <v>1096</v>
      </c>
      <c r="G618" s="250">
        <f>F618/F622</f>
        <v>9.510586601874349E-2</v>
      </c>
      <c r="H618" s="262">
        <f t="shared" si="302"/>
        <v>1000</v>
      </c>
      <c r="I618" s="250">
        <f>H618/H622</f>
        <v>9.7068530382450016E-2</v>
      </c>
      <c r="J618" s="262">
        <f t="shared" si="303"/>
        <v>770</v>
      </c>
      <c r="K618" s="250">
        <f>J618/J622</f>
        <v>6.1777920410783053E-2</v>
      </c>
      <c r="L618" s="262">
        <f t="shared" si="303"/>
        <v>638</v>
      </c>
      <c r="M618" s="250">
        <f>L618/L622</f>
        <v>3.6008578846370924E-2</v>
      </c>
      <c r="N618" s="262">
        <f t="shared" si="304"/>
        <v>814</v>
      </c>
      <c r="O618" s="250">
        <f>N618/N622</f>
        <v>4.0863453815261047E-2</v>
      </c>
      <c r="P618" s="262">
        <f t="shared" si="305"/>
        <v>920</v>
      </c>
      <c r="Q618" s="250">
        <f>P618/P622</f>
        <v>4.383457213645893E-2</v>
      </c>
    </row>
    <row r="619" spans="1:17" x14ac:dyDescent="0.2">
      <c r="A619" s="248" t="s">
        <v>92</v>
      </c>
      <c r="B619" s="262">
        <f t="shared" si="300"/>
        <v>510</v>
      </c>
      <c r="C619" s="250">
        <f>B619/B622</f>
        <v>2.5411061285500747E-2</v>
      </c>
      <c r="D619" s="262">
        <f t="shared" si="301"/>
        <v>786</v>
      </c>
      <c r="E619" s="250">
        <f>D619/D622</f>
        <v>3.4983087057147942E-2</v>
      </c>
      <c r="F619" s="262">
        <f t="shared" si="302"/>
        <v>578</v>
      </c>
      <c r="G619" s="250">
        <f>F619/F622</f>
        <v>5.0156195765359249E-2</v>
      </c>
      <c r="H619" s="262">
        <f t="shared" si="302"/>
        <v>510</v>
      </c>
      <c r="I619" s="250">
        <f>H619/H622</f>
        <v>4.9504950495049507E-2</v>
      </c>
      <c r="J619" s="262">
        <f t="shared" si="303"/>
        <v>424</v>
      </c>
      <c r="K619" s="250">
        <f>J619/J622</f>
        <v>3.4017971758664958E-2</v>
      </c>
      <c r="L619" s="262">
        <f t="shared" si="303"/>
        <v>312</v>
      </c>
      <c r="M619" s="250">
        <f>L619/L622</f>
        <v>1.760921097189299E-2</v>
      </c>
      <c r="N619" s="262">
        <f t="shared" si="304"/>
        <v>368</v>
      </c>
      <c r="O619" s="250">
        <f>N619/N622</f>
        <v>1.8473895582329317E-2</v>
      </c>
      <c r="P619" s="262">
        <f t="shared" si="305"/>
        <v>430</v>
      </c>
      <c r="Q619" s="250">
        <f>P619/P622</f>
        <v>2.0487897846388412E-2</v>
      </c>
    </row>
    <row r="620" spans="1:17" x14ac:dyDescent="0.2">
      <c r="A620" s="248" t="s">
        <v>93</v>
      </c>
      <c r="B620" s="262">
        <f t="shared" si="300"/>
        <v>76</v>
      </c>
      <c r="C620" s="250">
        <f>B620/B622</f>
        <v>3.7867463876432488E-3</v>
      </c>
      <c r="D620" s="262">
        <f t="shared" si="301"/>
        <v>88</v>
      </c>
      <c r="E620" s="250">
        <f>D620/D622</f>
        <v>3.9166815025814495E-3</v>
      </c>
      <c r="F620" s="262">
        <f t="shared" si="302"/>
        <v>76</v>
      </c>
      <c r="G620" s="250">
        <f>F620/F622</f>
        <v>6.5949323151683441E-3</v>
      </c>
      <c r="H620" s="262">
        <f t="shared" si="302"/>
        <v>100</v>
      </c>
      <c r="I620" s="250">
        <f>H620/H622</f>
        <v>9.7068530382450006E-3</v>
      </c>
      <c r="J620" s="262">
        <f t="shared" si="303"/>
        <v>64</v>
      </c>
      <c r="K620" s="250">
        <f>J620/J622</f>
        <v>5.1347881899871627E-3</v>
      </c>
      <c r="L620" s="262">
        <f t="shared" si="303"/>
        <v>46</v>
      </c>
      <c r="M620" s="250">
        <f>L620/L622</f>
        <v>2.5962298227790947E-3</v>
      </c>
      <c r="N620" s="262">
        <f t="shared" si="304"/>
        <v>64</v>
      </c>
      <c r="O620" s="250">
        <f>N620/N622</f>
        <v>3.2128514056224901E-3</v>
      </c>
      <c r="P620" s="262">
        <f t="shared" si="305"/>
        <v>62</v>
      </c>
      <c r="Q620" s="250">
        <f>P620/P622</f>
        <v>2.9540689918048407E-3</v>
      </c>
    </row>
    <row r="621" spans="1:17" x14ac:dyDescent="0.2">
      <c r="A621" s="258" t="s">
        <v>94</v>
      </c>
      <c r="B621" s="263">
        <f t="shared" si="300"/>
        <v>1598</v>
      </c>
      <c r="C621" s="260">
        <f>B621/B622</f>
        <v>7.9621325361235673E-2</v>
      </c>
      <c r="D621" s="263">
        <f t="shared" si="301"/>
        <v>2834</v>
      </c>
      <c r="E621" s="260">
        <f>D621/D622</f>
        <v>0.12613494748086168</v>
      </c>
      <c r="F621" s="263">
        <f t="shared" si="302"/>
        <v>1750</v>
      </c>
      <c r="G621" s="260">
        <f>F621/F622</f>
        <v>0.15185699409927109</v>
      </c>
      <c r="H621" s="263">
        <f t="shared" si="302"/>
        <v>1610</v>
      </c>
      <c r="I621" s="260">
        <f>H621/H622</f>
        <v>0.15628033391574453</v>
      </c>
      <c r="J621" s="263">
        <f t="shared" si="303"/>
        <v>1258</v>
      </c>
      <c r="K621" s="260">
        <f>J621/J622</f>
        <v>0.10093068035943517</v>
      </c>
      <c r="L621" s="263">
        <f t="shared" si="303"/>
        <v>996</v>
      </c>
      <c r="M621" s="260">
        <f>L621/L622</f>
        <v>5.6214019641043007E-2</v>
      </c>
      <c r="N621" s="263">
        <f t="shared" si="304"/>
        <v>1260</v>
      </c>
      <c r="O621" s="260">
        <f>N621/N622</f>
        <v>6.3253012048192767E-2</v>
      </c>
      <c r="P621" s="263">
        <f t="shared" si="305"/>
        <v>1412</v>
      </c>
      <c r="Q621" s="260">
        <f>P621/P622</f>
        <v>6.7276538974652189E-2</v>
      </c>
    </row>
    <row r="622" spans="1:17" ht="13.5" thickBot="1" x14ac:dyDescent="0.25">
      <c r="A622" s="253" t="s">
        <v>84</v>
      </c>
      <c r="B622" s="264">
        <f t="shared" ref="B622:G622" si="306">SUM(B614:B620)</f>
        <v>20070</v>
      </c>
      <c r="C622" s="254">
        <f t="shared" si="306"/>
        <v>1</v>
      </c>
      <c r="D622" s="264">
        <f t="shared" si="306"/>
        <v>22468</v>
      </c>
      <c r="E622" s="254">
        <f t="shared" si="306"/>
        <v>1</v>
      </c>
      <c r="F622" s="264">
        <f t="shared" si="306"/>
        <v>11524</v>
      </c>
      <c r="G622" s="254">
        <f t="shared" si="306"/>
        <v>1</v>
      </c>
      <c r="H622" s="264">
        <f t="shared" ref="H622:M622" si="307">SUM(H614:H620)</f>
        <v>10302</v>
      </c>
      <c r="I622" s="254">
        <f t="shared" si="307"/>
        <v>1</v>
      </c>
      <c r="J622" s="264">
        <f t="shared" si="307"/>
        <v>12464</v>
      </c>
      <c r="K622" s="254">
        <f t="shared" si="307"/>
        <v>0.99999999999999989</v>
      </c>
      <c r="L622" s="264">
        <f t="shared" si="307"/>
        <v>17718</v>
      </c>
      <c r="M622" s="254">
        <f t="shared" si="307"/>
        <v>0.99999999999999989</v>
      </c>
      <c r="N622" s="264">
        <f>SUM(N614:N620)</f>
        <v>19920</v>
      </c>
      <c r="O622" s="254">
        <f>SUM(O614:O620)</f>
        <v>1</v>
      </c>
      <c r="P622" s="264">
        <f>SUM(P614:P620)</f>
        <v>20988</v>
      </c>
      <c r="Q622" s="254">
        <f>SUM(Q614:Q620)</f>
        <v>0.99999999999999989</v>
      </c>
    </row>
  </sheetData>
  <mergeCells count="384">
    <mergeCell ref="N599:O599"/>
    <mergeCell ref="N612:O612"/>
    <mergeCell ref="N469:O469"/>
    <mergeCell ref="N482:O482"/>
    <mergeCell ref="N495:O495"/>
    <mergeCell ref="N508:O508"/>
    <mergeCell ref="N521:O521"/>
    <mergeCell ref="N534:O534"/>
    <mergeCell ref="N547:O547"/>
    <mergeCell ref="N560:O560"/>
    <mergeCell ref="N573:O573"/>
    <mergeCell ref="N365:O365"/>
    <mergeCell ref="N378:O378"/>
    <mergeCell ref="N391:O391"/>
    <mergeCell ref="N404:O404"/>
    <mergeCell ref="N417:O417"/>
    <mergeCell ref="N430:O430"/>
    <mergeCell ref="N443:O443"/>
    <mergeCell ref="N456:O456"/>
    <mergeCell ref="N586:O586"/>
    <mergeCell ref="N248:O248"/>
    <mergeCell ref="N261:O261"/>
    <mergeCell ref="N274:O274"/>
    <mergeCell ref="N287:O287"/>
    <mergeCell ref="N300:O300"/>
    <mergeCell ref="N313:O313"/>
    <mergeCell ref="N326:O326"/>
    <mergeCell ref="N339:O339"/>
    <mergeCell ref="N352:O352"/>
    <mergeCell ref="L391:M391"/>
    <mergeCell ref="L404:M404"/>
    <mergeCell ref="L417:M417"/>
    <mergeCell ref="L430:M430"/>
    <mergeCell ref="L599:M599"/>
    <mergeCell ref="N1:O1"/>
    <mergeCell ref="N14:O14"/>
    <mergeCell ref="N27:O27"/>
    <mergeCell ref="N40:O40"/>
    <mergeCell ref="N53:O53"/>
    <mergeCell ref="N66:O66"/>
    <mergeCell ref="N79:O79"/>
    <mergeCell ref="N92:O92"/>
    <mergeCell ref="N105:O105"/>
    <mergeCell ref="N118:O118"/>
    <mergeCell ref="N131:O131"/>
    <mergeCell ref="N144:O144"/>
    <mergeCell ref="N157:O157"/>
    <mergeCell ref="N170:O170"/>
    <mergeCell ref="N183:O183"/>
    <mergeCell ref="N196:O196"/>
    <mergeCell ref="N209:O209"/>
    <mergeCell ref="N222:O222"/>
    <mergeCell ref="N235:O235"/>
    <mergeCell ref="L612:M612"/>
    <mergeCell ref="L469:M469"/>
    <mergeCell ref="L482:M482"/>
    <mergeCell ref="L495:M495"/>
    <mergeCell ref="L508:M508"/>
    <mergeCell ref="L521:M521"/>
    <mergeCell ref="L534:M534"/>
    <mergeCell ref="L443:M443"/>
    <mergeCell ref="L456:M456"/>
    <mergeCell ref="L547:M547"/>
    <mergeCell ref="L560:M560"/>
    <mergeCell ref="L573:M573"/>
    <mergeCell ref="L586:M586"/>
    <mergeCell ref="L313:M313"/>
    <mergeCell ref="L326:M326"/>
    <mergeCell ref="L339:M339"/>
    <mergeCell ref="L352:M352"/>
    <mergeCell ref="L365:M365"/>
    <mergeCell ref="L378:M378"/>
    <mergeCell ref="L235:M235"/>
    <mergeCell ref="L248:M248"/>
    <mergeCell ref="L261:M261"/>
    <mergeCell ref="L274:M274"/>
    <mergeCell ref="L287:M287"/>
    <mergeCell ref="L300:M300"/>
    <mergeCell ref="L157:M157"/>
    <mergeCell ref="L170:M170"/>
    <mergeCell ref="L183:M183"/>
    <mergeCell ref="L196:M196"/>
    <mergeCell ref="L209:M209"/>
    <mergeCell ref="L222:M222"/>
    <mergeCell ref="L79:M79"/>
    <mergeCell ref="L92:M92"/>
    <mergeCell ref="L105:M105"/>
    <mergeCell ref="L118:M118"/>
    <mergeCell ref="L131:M131"/>
    <mergeCell ref="L144:M144"/>
    <mergeCell ref="L1:M1"/>
    <mergeCell ref="L14:M14"/>
    <mergeCell ref="L27:M27"/>
    <mergeCell ref="L40:M40"/>
    <mergeCell ref="L53:M53"/>
    <mergeCell ref="L66:M66"/>
    <mergeCell ref="J573:K573"/>
    <mergeCell ref="J586:K586"/>
    <mergeCell ref="J599:K599"/>
    <mergeCell ref="J417:K417"/>
    <mergeCell ref="J430:K430"/>
    <mergeCell ref="J443:K443"/>
    <mergeCell ref="J456:K456"/>
    <mergeCell ref="J365:K365"/>
    <mergeCell ref="J378:K378"/>
    <mergeCell ref="J391:K391"/>
    <mergeCell ref="J404:K404"/>
    <mergeCell ref="J313:K313"/>
    <mergeCell ref="J326:K326"/>
    <mergeCell ref="J339:K339"/>
    <mergeCell ref="J352:K352"/>
    <mergeCell ref="J261:K261"/>
    <mergeCell ref="J274:K274"/>
    <mergeCell ref="J287:K287"/>
    <mergeCell ref="J612:K612"/>
    <mergeCell ref="J521:K521"/>
    <mergeCell ref="J534:K534"/>
    <mergeCell ref="J547:K547"/>
    <mergeCell ref="J560:K560"/>
    <mergeCell ref="J469:K469"/>
    <mergeCell ref="J482:K482"/>
    <mergeCell ref="J495:K495"/>
    <mergeCell ref="J508:K508"/>
    <mergeCell ref="J300:K300"/>
    <mergeCell ref="J209:K209"/>
    <mergeCell ref="J222:K222"/>
    <mergeCell ref="J235:K235"/>
    <mergeCell ref="J248:K248"/>
    <mergeCell ref="J157:K157"/>
    <mergeCell ref="J170:K170"/>
    <mergeCell ref="J183:K183"/>
    <mergeCell ref="J196:K196"/>
    <mergeCell ref="J105:K105"/>
    <mergeCell ref="J118:K118"/>
    <mergeCell ref="J131:K131"/>
    <mergeCell ref="J144:K144"/>
    <mergeCell ref="J53:K53"/>
    <mergeCell ref="J66:K66"/>
    <mergeCell ref="J79:K79"/>
    <mergeCell ref="J92:K92"/>
    <mergeCell ref="J1:K1"/>
    <mergeCell ref="J14:K14"/>
    <mergeCell ref="J27:K27"/>
    <mergeCell ref="J40:K40"/>
    <mergeCell ref="B1:C1"/>
    <mergeCell ref="D1:E1"/>
    <mergeCell ref="F1:G1"/>
    <mergeCell ref="B14:C14"/>
    <mergeCell ref="D14:E14"/>
    <mergeCell ref="F14:G14"/>
    <mergeCell ref="B27:C27"/>
    <mergeCell ref="D27:E27"/>
    <mergeCell ref="F27:G27"/>
    <mergeCell ref="B40:C40"/>
    <mergeCell ref="D40:E40"/>
    <mergeCell ref="F40:G40"/>
    <mergeCell ref="B53:C53"/>
    <mergeCell ref="D53:E53"/>
    <mergeCell ref="F53:G53"/>
    <mergeCell ref="B66:C66"/>
    <mergeCell ref="D66:E66"/>
    <mergeCell ref="F66:G66"/>
    <mergeCell ref="B79:C79"/>
    <mergeCell ref="D79:E79"/>
    <mergeCell ref="F79:G79"/>
    <mergeCell ref="B92:C92"/>
    <mergeCell ref="D92:E92"/>
    <mergeCell ref="F92:G92"/>
    <mergeCell ref="B105:C105"/>
    <mergeCell ref="D105:E105"/>
    <mergeCell ref="F105:G105"/>
    <mergeCell ref="B118:C118"/>
    <mergeCell ref="D118:E118"/>
    <mergeCell ref="F118:G118"/>
    <mergeCell ref="B131:C131"/>
    <mergeCell ref="D131:E131"/>
    <mergeCell ref="F131:G131"/>
    <mergeCell ref="B144:C144"/>
    <mergeCell ref="D144:E144"/>
    <mergeCell ref="F144:G144"/>
    <mergeCell ref="B157:C157"/>
    <mergeCell ref="D157:E157"/>
    <mergeCell ref="F157:G157"/>
    <mergeCell ref="B170:C170"/>
    <mergeCell ref="D170:E170"/>
    <mergeCell ref="F170:G170"/>
    <mergeCell ref="B183:C183"/>
    <mergeCell ref="D183:E183"/>
    <mergeCell ref="F183:G183"/>
    <mergeCell ref="B196:C196"/>
    <mergeCell ref="D196:E196"/>
    <mergeCell ref="F196:G196"/>
    <mergeCell ref="B209:C209"/>
    <mergeCell ref="D209:E209"/>
    <mergeCell ref="F209:G209"/>
    <mergeCell ref="B222:C222"/>
    <mergeCell ref="D222:E222"/>
    <mergeCell ref="F222:G222"/>
    <mergeCell ref="B235:C235"/>
    <mergeCell ref="D235:E235"/>
    <mergeCell ref="F235:G235"/>
    <mergeCell ref="B248:C248"/>
    <mergeCell ref="D248:E248"/>
    <mergeCell ref="F248:G248"/>
    <mergeCell ref="B261:C261"/>
    <mergeCell ref="D261:E261"/>
    <mergeCell ref="F261:G261"/>
    <mergeCell ref="B274:C274"/>
    <mergeCell ref="D274:E274"/>
    <mergeCell ref="F274:G274"/>
    <mergeCell ref="B287:C287"/>
    <mergeCell ref="D287:E287"/>
    <mergeCell ref="F287:G287"/>
    <mergeCell ref="B300:C300"/>
    <mergeCell ref="D300:E300"/>
    <mergeCell ref="F300:G300"/>
    <mergeCell ref="B313:C313"/>
    <mergeCell ref="D313:E313"/>
    <mergeCell ref="F313:G313"/>
    <mergeCell ref="B326:C326"/>
    <mergeCell ref="D326:E326"/>
    <mergeCell ref="F326:G326"/>
    <mergeCell ref="B339:C339"/>
    <mergeCell ref="D339:E339"/>
    <mergeCell ref="F339:G339"/>
    <mergeCell ref="B352:C352"/>
    <mergeCell ref="D352:E352"/>
    <mergeCell ref="F352:G352"/>
    <mergeCell ref="B365:C365"/>
    <mergeCell ref="D365:E365"/>
    <mergeCell ref="F365:G365"/>
    <mergeCell ref="B378:C378"/>
    <mergeCell ref="D378:E378"/>
    <mergeCell ref="F378:G378"/>
    <mergeCell ref="B391:C391"/>
    <mergeCell ref="D391:E391"/>
    <mergeCell ref="F391:G391"/>
    <mergeCell ref="B404:C404"/>
    <mergeCell ref="D404:E404"/>
    <mergeCell ref="F404:G404"/>
    <mergeCell ref="B417:C417"/>
    <mergeCell ref="D417:E417"/>
    <mergeCell ref="F417:G417"/>
    <mergeCell ref="B430:C430"/>
    <mergeCell ref="D430:E430"/>
    <mergeCell ref="F430:G430"/>
    <mergeCell ref="B443:C443"/>
    <mergeCell ref="D443:E443"/>
    <mergeCell ref="F443:G443"/>
    <mergeCell ref="B456:C456"/>
    <mergeCell ref="D456:E456"/>
    <mergeCell ref="F456:G456"/>
    <mergeCell ref="F534:G534"/>
    <mergeCell ref="B469:C469"/>
    <mergeCell ref="D469:E469"/>
    <mergeCell ref="F469:G469"/>
    <mergeCell ref="B482:C482"/>
    <mergeCell ref="D482:E482"/>
    <mergeCell ref="F482:G482"/>
    <mergeCell ref="B495:C495"/>
    <mergeCell ref="D495:E495"/>
    <mergeCell ref="F495:G495"/>
    <mergeCell ref="B612:C612"/>
    <mergeCell ref="D612:E612"/>
    <mergeCell ref="F612:G612"/>
    <mergeCell ref="B573:C573"/>
    <mergeCell ref="D573:E573"/>
    <mergeCell ref="F573:G573"/>
    <mergeCell ref="B586:C586"/>
    <mergeCell ref="D586:E586"/>
    <mergeCell ref="F586:G586"/>
    <mergeCell ref="B599:C599"/>
    <mergeCell ref="D599:E599"/>
    <mergeCell ref="F599:G599"/>
    <mergeCell ref="B547:C547"/>
    <mergeCell ref="D547:E547"/>
    <mergeCell ref="F547:G547"/>
    <mergeCell ref="B560:C560"/>
    <mergeCell ref="H131:I131"/>
    <mergeCell ref="H144:I144"/>
    <mergeCell ref="H157:I157"/>
    <mergeCell ref="H170:I170"/>
    <mergeCell ref="H430:I430"/>
    <mergeCell ref="H196:I196"/>
    <mergeCell ref="H261:I261"/>
    <mergeCell ref="H248:I248"/>
    <mergeCell ref="H209:I209"/>
    <mergeCell ref="B508:C508"/>
    <mergeCell ref="D508:E508"/>
    <mergeCell ref="F508:G508"/>
    <mergeCell ref="D560:E560"/>
    <mergeCell ref="F560:G560"/>
    <mergeCell ref="B521:C521"/>
    <mergeCell ref="D521:E521"/>
    <mergeCell ref="F521:G521"/>
    <mergeCell ref="B534:C534"/>
    <mergeCell ref="D534:E534"/>
    <mergeCell ref="H235:I235"/>
    <mergeCell ref="H1:I1"/>
    <mergeCell ref="H14:I14"/>
    <mergeCell ref="H27:I27"/>
    <mergeCell ref="H92:I92"/>
    <mergeCell ref="H105:I105"/>
    <mergeCell ref="H118:I118"/>
    <mergeCell ref="H183:I183"/>
    <mergeCell ref="H40:I40"/>
    <mergeCell ref="H53:I53"/>
    <mergeCell ref="H66:I66"/>
    <mergeCell ref="H79:I79"/>
    <mergeCell ref="H274:I274"/>
    <mergeCell ref="H287:I287"/>
    <mergeCell ref="H300:I300"/>
    <mergeCell ref="H313:I313"/>
    <mergeCell ref="H222:I222"/>
    <mergeCell ref="H404:I404"/>
    <mergeCell ref="H391:I391"/>
    <mergeCell ref="H482:I482"/>
    <mergeCell ref="H352:I352"/>
    <mergeCell ref="H365:I365"/>
    <mergeCell ref="H495:I495"/>
    <mergeCell ref="H326:I326"/>
    <mergeCell ref="H339:I339"/>
    <mergeCell ref="H508:I508"/>
    <mergeCell ref="H521:I521"/>
    <mergeCell ref="H443:I443"/>
    <mergeCell ref="H456:I456"/>
    <mergeCell ref="H469:I469"/>
    <mergeCell ref="H417:I417"/>
    <mergeCell ref="H378:I378"/>
    <mergeCell ref="H586:I586"/>
    <mergeCell ref="H599:I599"/>
    <mergeCell ref="H612:I612"/>
    <mergeCell ref="H534:I534"/>
    <mergeCell ref="H547:I547"/>
    <mergeCell ref="H560:I560"/>
    <mergeCell ref="H573:I573"/>
    <mergeCell ref="P1:Q1"/>
    <mergeCell ref="P14:Q14"/>
    <mergeCell ref="P27:Q27"/>
    <mergeCell ref="P40:Q40"/>
    <mergeCell ref="P53:Q53"/>
    <mergeCell ref="P66:Q66"/>
    <mergeCell ref="P79:Q79"/>
    <mergeCell ref="P92:Q92"/>
    <mergeCell ref="P105:Q105"/>
    <mergeCell ref="P118:Q118"/>
    <mergeCell ref="P131:Q131"/>
    <mergeCell ref="P144:Q144"/>
    <mergeCell ref="P157:Q157"/>
    <mergeCell ref="P170:Q170"/>
    <mergeCell ref="P183:Q183"/>
    <mergeCell ref="P196:Q196"/>
    <mergeCell ref="P209:Q209"/>
    <mergeCell ref="P222:Q222"/>
    <mergeCell ref="P235:Q235"/>
    <mergeCell ref="P248:Q248"/>
    <mergeCell ref="P261:Q261"/>
    <mergeCell ref="P274:Q274"/>
    <mergeCell ref="P287:Q287"/>
    <mergeCell ref="P300:Q300"/>
    <mergeCell ref="P313:Q313"/>
    <mergeCell ref="P326:Q326"/>
    <mergeCell ref="P339:Q339"/>
    <mergeCell ref="P352:Q352"/>
    <mergeCell ref="P365:Q365"/>
    <mergeCell ref="P378:Q378"/>
    <mergeCell ref="P534:Q534"/>
    <mergeCell ref="P547:Q547"/>
    <mergeCell ref="P391:Q391"/>
    <mergeCell ref="P404:Q404"/>
    <mergeCell ref="P417:Q417"/>
    <mergeCell ref="P430:Q430"/>
    <mergeCell ref="P443:Q443"/>
    <mergeCell ref="P456:Q456"/>
    <mergeCell ref="P560:Q560"/>
    <mergeCell ref="P573:Q573"/>
    <mergeCell ref="P586:Q586"/>
    <mergeCell ref="P599:Q599"/>
    <mergeCell ref="P612:Q612"/>
    <mergeCell ref="P469:Q469"/>
    <mergeCell ref="P482:Q482"/>
    <mergeCell ref="P495:Q495"/>
    <mergeCell ref="P508:Q508"/>
    <mergeCell ref="P521:Q521"/>
  </mergeCells>
  <phoneticPr fontId="8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Header>&amp;CSnapshot Report of Closed Sales Units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42"/>
  <sheetViews>
    <sheetView workbookViewId="0">
      <pane ySplit="2" topLeftCell="A219" activePane="bottomLeft" state="frozenSplit"/>
      <selection activeCell="B1" sqref="B1"/>
      <selection pane="bottomLeft" activeCell="A231" sqref="A231:A242"/>
    </sheetView>
  </sheetViews>
  <sheetFormatPr defaultRowHeight="12.75" x14ac:dyDescent="0.2"/>
  <cols>
    <col min="1" max="1" width="20.7109375" customWidth="1"/>
    <col min="2" max="2" width="18.85546875" customWidth="1"/>
    <col min="3" max="3" width="16.85546875" customWidth="1"/>
    <col min="4" max="4" width="17.5703125" customWidth="1"/>
    <col min="5" max="5" width="17.140625" customWidth="1"/>
    <col min="6" max="6" width="18.7109375" customWidth="1"/>
    <col min="7" max="7" width="16.85546875" customWidth="1"/>
    <col min="8" max="8" width="15.5703125" customWidth="1"/>
    <col min="9" max="9" width="12.28515625" bestFit="1" customWidth="1"/>
  </cols>
  <sheetData>
    <row r="1" spans="1:9" ht="30.75" customHeight="1" thickBot="1" x14ac:dyDescent="0.3">
      <c r="A1" s="1217" t="s">
        <v>11</v>
      </c>
      <c r="B1" s="1218"/>
      <c r="C1" s="1218"/>
      <c r="D1" s="1218"/>
      <c r="E1" s="1218"/>
      <c r="F1" s="1218"/>
      <c r="G1" s="1218"/>
      <c r="H1" s="1219"/>
    </row>
    <row r="2" spans="1:9" s="1" customFormat="1" ht="50.25" customHeight="1" thickBot="1" x14ac:dyDescent="0.25">
      <c r="A2" s="61" t="s">
        <v>113</v>
      </c>
      <c r="B2" s="62" t="s">
        <v>0</v>
      </c>
      <c r="C2" s="62" t="s">
        <v>1</v>
      </c>
      <c r="D2" s="62" t="s">
        <v>2</v>
      </c>
      <c r="E2" s="62" t="s">
        <v>3</v>
      </c>
      <c r="F2" s="62" t="s">
        <v>4</v>
      </c>
      <c r="G2" s="62" t="s">
        <v>17</v>
      </c>
      <c r="H2" s="188" t="s">
        <v>16</v>
      </c>
      <c r="I2" s="198" t="s">
        <v>90</v>
      </c>
    </row>
    <row r="3" spans="1:9" x14ac:dyDescent="0.2">
      <c r="A3" s="29">
        <v>36526</v>
      </c>
      <c r="B3" s="63">
        <f>'Sold Volume'!B3/'Closed Transactions'!B3</f>
        <v>132005.06224066389</v>
      </c>
      <c r="C3" s="63">
        <f>'Sold Volume'!C3/'Closed Transactions'!C3</f>
        <v>359840.625</v>
      </c>
      <c r="D3" s="63">
        <f>'Sold Volume'!D3/'Closed Transactions'!D3</f>
        <v>608190.47619047621</v>
      </c>
      <c r="E3" s="63">
        <f>'Sold Volume'!E3/'Closed Transactions'!E3</f>
        <v>879740.96296296292</v>
      </c>
      <c r="F3" s="63">
        <f>'Sold Volume'!I3/'Closed Transactions'!I3</f>
        <v>2303276.1176470588</v>
      </c>
      <c r="G3" s="63">
        <f>'Sold Volume'!J3/'Closed Transactions'!J3</f>
        <v>443645.28650137741</v>
      </c>
      <c r="H3" s="199">
        <f>'Sold Volume'!K3/'Closed Transactions'!K3</f>
        <v>443645.28650137741</v>
      </c>
      <c r="I3" s="171"/>
    </row>
    <row r="4" spans="1:9" x14ac:dyDescent="0.2">
      <c r="A4" s="30">
        <v>36557</v>
      </c>
      <c r="B4" s="64">
        <f>'Sold Volume'!B4/'Closed Transactions'!B4</f>
        <v>131140.18771331059</v>
      </c>
      <c r="C4" s="64">
        <f>'Sold Volume'!C4/'Closed Transactions'!C4</f>
        <v>341020</v>
      </c>
      <c r="D4" s="64">
        <f>'Sold Volume'!D4/'Closed Transactions'!D4</f>
        <v>615781.81818181823</v>
      </c>
      <c r="E4" s="64">
        <f>'Sold Volume'!E4/'Closed Transactions'!E4</f>
        <v>855413.04347826086</v>
      </c>
      <c r="F4" s="64">
        <f>'Sold Volume'!I4/'Closed Transactions'!I4</f>
        <v>1853750</v>
      </c>
      <c r="G4" s="64">
        <f>'Sold Volume'!J4/'Closed Transactions'!J4</f>
        <v>330629.96368038742</v>
      </c>
      <c r="H4" s="189">
        <f>'Sold Volume'!K4/'Closed Transactions'!K4</f>
        <v>383496.66752577317</v>
      </c>
      <c r="I4" s="126"/>
    </row>
    <row r="5" spans="1:9" x14ac:dyDescent="0.2">
      <c r="A5" s="30">
        <v>36586</v>
      </c>
      <c r="B5" s="64">
        <f>'Sold Volume'!B5/'Closed Transactions'!B5</f>
        <v>129227.54464285714</v>
      </c>
      <c r="C5" s="64">
        <f>'Sold Volume'!C5/'Closed Transactions'!C5</f>
        <v>361021.52777777775</v>
      </c>
      <c r="D5" s="64">
        <f>'Sold Volume'!D5/'Closed Transactions'!D5</f>
        <v>612518.18181818177</v>
      </c>
      <c r="E5" s="64">
        <f>'Sold Volume'!E5/'Closed Transactions'!E5</f>
        <v>868629.62962962966</v>
      </c>
      <c r="F5" s="64">
        <f>'Sold Volume'!I5/'Closed Transactions'!I5</f>
        <v>2011434.1463414633</v>
      </c>
      <c r="G5" s="64">
        <f>'Sold Volume'!J5/'Closed Transactions'!J5</f>
        <v>393642.75894538604</v>
      </c>
      <c r="H5" s="189">
        <f>'Sold Volume'!K5/'Closed Transactions'!K5</f>
        <v>387618.7597551645</v>
      </c>
      <c r="I5" s="126"/>
    </row>
    <row r="6" spans="1:9" x14ac:dyDescent="0.2">
      <c r="A6" s="30">
        <v>36617</v>
      </c>
      <c r="B6" s="64">
        <f>'Sold Volume'!B6/'Closed Transactions'!B6</f>
        <v>141654.446866485</v>
      </c>
      <c r="C6" s="64">
        <f>'Sold Volume'!C6/'Closed Transactions'!C6</f>
        <v>342547.72</v>
      </c>
      <c r="D6" s="64">
        <f>'Sold Volume'!D6/'Closed Transactions'!D6</f>
        <v>615214.58333333337</v>
      </c>
      <c r="E6" s="64">
        <f>'Sold Volume'!E6/'Closed Transactions'!E6</f>
        <v>850093.58064516133</v>
      </c>
      <c r="F6" s="64">
        <f>'Sold Volume'!I6/'Closed Transactions'!I6</f>
        <v>1955738.8125</v>
      </c>
      <c r="G6" s="64">
        <f>'Sold Volume'!J6/'Closed Transactions'!J6</f>
        <v>440134.60854700854</v>
      </c>
      <c r="H6" s="189">
        <f>'Sold Volume'!K6/'Closed Transactions'!K6</f>
        <v>403856.48255813954</v>
      </c>
      <c r="I6" s="126"/>
    </row>
    <row r="7" spans="1:9" x14ac:dyDescent="0.2">
      <c r="A7" s="30">
        <v>36647</v>
      </c>
      <c r="B7" s="64">
        <f>'Sold Volume'!B7/'Closed Transactions'!B7</f>
        <v>139630.9575596817</v>
      </c>
      <c r="C7" s="64">
        <f>'Sold Volume'!C7/'Closed Transactions'!C7</f>
        <v>347894.31818181818</v>
      </c>
      <c r="D7" s="64">
        <f>'Sold Volume'!D7/'Closed Transactions'!D7</f>
        <v>599761.66666666663</v>
      </c>
      <c r="E7" s="64">
        <f>'Sold Volume'!E7/'Closed Transactions'!E7</f>
        <v>850500</v>
      </c>
      <c r="F7" s="64">
        <f>'Sold Volume'!I7/'Closed Transactions'!I7</f>
        <v>2628520.4081632653</v>
      </c>
      <c r="G7" s="64">
        <f>'Sold Volume'!J7/'Closed Transactions'!J7</f>
        <v>437935.94137931033</v>
      </c>
      <c r="H7" s="189">
        <f>'Sold Volume'!K7/'Closed Transactions'!K7</f>
        <v>411852.47208737861</v>
      </c>
      <c r="I7" s="126"/>
    </row>
    <row r="8" spans="1:9" x14ac:dyDescent="0.2">
      <c r="A8" s="30">
        <v>36678</v>
      </c>
      <c r="B8" s="64">
        <f>'Sold Volume'!B8/'Closed Transactions'!B8</f>
        <v>137188.31861198737</v>
      </c>
      <c r="C8" s="64">
        <f>'Sold Volume'!C8/'Closed Transactions'!C8</f>
        <v>363017.64705882355</v>
      </c>
      <c r="D8" s="64">
        <f>'Sold Volume'!D8/'Closed Transactions'!D8</f>
        <v>611584.58139534888</v>
      </c>
      <c r="E8" s="64">
        <f>'Sold Volume'!E8/'Closed Transactions'!E8</f>
        <v>852507.5</v>
      </c>
      <c r="F8" s="64">
        <f>'Sold Volume'!I8/'Closed Transactions'!I8</f>
        <v>2548862.9032258065</v>
      </c>
      <c r="G8" s="64">
        <f>'Sold Volume'!J8/'Closed Transactions'!J8</f>
        <v>523973.89019607846</v>
      </c>
      <c r="H8" s="189">
        <f>'Sold Volume'!K8/'Closed Transactions'!K8</f>
        <v>431028.16733735747</v>
      </c>
      <c r="I8" s="126"/>
    </row>
    <row r="9" spans="1:9" x14ac:dyDescent="0.2">
      <c r="A9" s="30">
        <v>36708</v>
      </c>
      <c r="B9" s="64">
        <f>'Sold Volume'!B9/'Closed Transactions'!B9</f>
        <v>135666.73977695167</v>
      </c>
      <c r="C9" s="64">
        <f>'Sold Volume'!C9/'Closed Transactions'!C9</f>
        <v>343394</v>
      </c>
      <c r="D9" s="64">
        <f>'Sold Volume'!D9/'Closed Transactions'!D9</f>
        <v>621896.15384615387</v>
      </c>
      <c r="E9" s="64">
        <f>'Sold Volume'!E9/'Closed Transactions'!E9</f>
        <v>857365.21739130432</v>
      </c>
      <c r="F9" s="64">
        <f>'Sold Volume'!I9/'Closed Transactions'!I9</f>
        <v>1985735.294117647</v>
      </c>
      <c r="G9" s="64">
        <f>'Sold Volume'!J9/'Closed Transactions'!J9</f>
        <v>308168.70291777188</v>
      </c>
      <c r="H9" s="189">
        <f>'Sold Volume'!K9/'Closed Transactions'!K9</f>
        <v>417238.93896993151</v>
      </c>
      <c r="I9" s="126"/>
    </row>
    <row r="10" spans="1:9" x14ac:dyDescent="0.2">
      <c r="A10" s="30">
        <v>36739</v>
      </c>
      <c r="B10" s="64">
        <f>'Sold Volume'!B10/'Closed Transactions'!B10</f>
        <v>135293.43884892086</v>
      </c>
      <c r="C10" s="64">
        <f>'Sold Volume'!C10/'Closed Transactions'!C10</f>
        <v>331531.03448275861</v>
      </c>
      <c r="D10" s="64">
        <f>'Sold Volume'!D10/'Closed Transactions'!D10</f>
        <v>605082.3529411765</v>
      </c>
      <c r="E10" s="64">
        <f>'Sold Volume'!E10/'Closed Transactions'!E10</f>
        <v>853615.38461538462</v>
      </c>
      <c r="F10" s="64">
        <f>'Sold Volume'!I10/'Closed Transactions'!I10</f>
        <v>1981129.0322580645</v>
      </c>
      <c r="G10" s="64">
        <f>'Sold Volume'!J10/'Closed Transactions'!J10</f>
        <v>347212.97826086957</v>
      </c>
      <c r="H10" s="189">
        <f>'Sold Volume'!K10/'Closed Transactions'!K10</f>
        <v>410324.65038905287</v>
      </c>
      <c r="I10" s="126"/>
    </row>
    <row r="11" spans="1:9" x14ac:dyDescent="0.2">
      <c r="A11" s="30">
        <v>36770</v>
      </c>
      <c r="B11" s="64">
        <f>'Sold Volume'!B11/'Closed Transactions'!B11</f>
        <v>135112.21960784314</v>
      </c>
      <c r="C11" s="64">
        <f>'Sold Volume'!C11/'Closed Transactions'!C11</f>
        <v>329103.22580645164</v>
      </c>
      <c r="D11" s="64">
        <f>'Sold Volume'!D11/'Closed Transactions'!D11</f>
        <v>620938.92592592596</v>
      </c>
      <c r="E11" s="64">
        <f>'Sold Volume'!E11/'Closed Transactions'!E11</f>
        <v>850352.9411764706</v>
      </c>
      <c r="F11" s="64">
        <f>'Sold Volume'!I11/'Closed Transactions'!I11</f>
        <v>1874750</v>
      </c>
      <c r="G11" s="64">
        <f>'Sold Volume'!J11/'Closed Transactions'!J11</f>
        <v>323920.47714285715</v>
      </c>
      <c r="H11" s="189">
        <f>'Sold Volume'!K11/'Closed Transactions'!K11</f>
        <v>402907.07358351728</v>
      </c>
      <c r="I11" s="126"/>
    </row>
    <row r="12" spans="1:9" x14ac:dyDescent="0.2">
      <c r="A12" s="30">
        <v>36800</v>
      </c>
      <c r="B12" s="64">
        <f>'Sold Volume'!B12/'Closed Transactions'!B12</f>
        <v>138955.72758620689</v>
      </c>
      <c r="C12" s="64">
        <f>'Sold Volume'!C12/'Closed Transactions'!C12</f>
        <v>349982.92682926828</v>
      </c>
      <c r="D12" s="64">
        <f>'Sold Volume'!D12/'Closed Transactions'!D12</f>
        <v>590942.9615384615</v>
      </c>
      <c r="E12" s="64">
        <f>'Sold Volume'!E12/'Closed Transactions'!E12</f>
        <v>859271.4375</v>
      </c>
      <c r="F12" s="64">
        <f>'Sold Volume'!I12/'Closed Transactions'!I12</f>
        <v>1900944.4444444445</v>
      </c>
      <c r="G12" s="64">
        <f>'Sold Volume'!J12/'Closed Transactions'!J12</f>
        <v>369604.69682151591</v>
      </c>
      <c r="H12" s="189">
        <f>'Sold Volume'!K12/'Closed Transactions'!K12</f>
        <v>399870.81141328579</v>
      </c>
      <c r="I12" s="126"/>
    </row>
    <row r="13" spans="1:9" x14ac:dyDescent="0.2">
      <c r="A13" s="30">
        <v>36831</v>
      </c>
      <c r="B13" s="64">
        <f>'Sold Volume'!B13/'Closed Transactions'!B13</f>
        <v>141121.56766917295</v>
      </c>
      <c r="C13" s="64">
        <f>'Sold Volume'!C13/'Closed Transactions'!C13</f>
        <v>367155.20833333331</v>
      </c>
      <c r="D13" s="64">
        <f>'Sold Volume'!D13/'Closed Transactions'!D13</f>
        <v>595071.42857142852</v>
      </c>
      <c r="E13" s="64">
        <f>'Sold Volume'!E13/'Closed Transactions'!E13</f>
        <v>867400</v>
      </c>
      <c r="F13" s="64">
        <f>'Sold Volume'!I13/'Closed Transactions'!I13</f>
        <v>1797426.6956521738</v>
      </c>
      <c r="G13" s="64">
        <f>'Sold Volume'!J13/'Closed Transactions'!J13</f>
        <v>323700.00268096518</v>
      </c>
      <c r="H13" s="189">
        <f>'Sold Volume'!K13/'Closed Transactions'!K13</f>
        <v>394023.57707347191</v>
      </c>
      <c r="I13" s="126"/>
    </row>
    <row r="14" spans="1:9" ht="13.5" thickBot="1" x14ac:dyDescent="0.25">
      <c r="A14" s="31">
        <v>36861</v>
      </c>
      <c r="B14" s="66">
        <f>'Sold Volume'!B14/'Closed Transactions'!B14</f>
        <v>137392.70437956206</v>
      </c>
      <c r="C14" s="66">
        <f>'Sold Volume'!C14/'Closed Transactions'!C14</f>
        <v>366404.54545454547</v>
      </c>
      <c r="D14" s="66">
        <f>'Sold Volume'!D14/'Closed Transactions'!D14</f>
        <v>610234.03030303027</v>
      </c>
      <c r="E14" s="66">
        <f>'Sold Volume'!E14/'Closed Transactions'!E14</f>
        <v>856025</v>
      </c>
      <c r="F14" s="66">
        <f>'Sold Volume'!I14/'Closed Transactions'!I14</f>
        <v>1764000</v>
      </c>
      <c r="G14" s="66">
        <f>'Sold Volume'!J14/'Closed Transactions'!J14</f>
        <v>319707.47826086957</v>
      </c>
      <c r="H14" s="194">
        <f>'Sold Volume'!K14/'Closed Transactions'!K14</f>
        <v>388488.79714285716</v>
      </c>
      <c r="I14" s="166">
        <f>'Sold Volume'!L14/'Closed Transactions'!L14</f>
        <v>388488.79714285716</v>
      </c>
    </row>
    <row r="15" spans="1:9" x14ac:dyDescent="0.2">
      <c r="A15" s="32">
        <v>36892</v>
      </c>
      <c r="B15" s="78">
        <f>'Sold Volume'!B15/'Closed Transactions'!B15</f>
        <v>138729.87804878049</v>
      </c>
      <c r="C15" s="78">
        <f>'Sold Volume'!C15/'Closed Transactions'!C15</f>
        <v>346739.02439024393</v>
      </c>
      <c r="D15" s="78">
        <f>'Sold Volume'!D15/'Closed Transactions'!D15</f>
        <v>621182.92682926834</v>
      </c>
      <c r="E15" s="78">
        <f>'Sold Volume'!E15/'Closed Transactions'!E15</f>
        <v>888092.04545454541</v>
      </c>
      <c r="F15" s="78">
        <f>'Sold Volume'!I15/'Closed Transactions'!I15</f>
        <v>2047554.125</v>
      </c>
      <c r="G15" s="78">
        <f>'Sold Volume'!J15/'Closed Transactions'!J15</f>
        <v>449365.48717948719</v>
      </c>
      <c r="H15" s="197">
        <f>'Sold Volume'!K15/'Closed Transactions'!K15</f>
        <v>449365.48717948719</v>
      </c>
      <c r="I15" s="16">
        <f>'Sold Volume'!L15/'Closed Transactions'!L15</f>
        <v>389193.7627439833</v>
      </c>
    </row>
    <row r="16" spans="1:9" x14ac:dyDescent="0.2">
      <c r="A16" s="33">
        <v>36923</v>
      </c>
      <c r="B16" s="67">
        <f>'Sold Volume'!B16/'Closed Transactions'!B16</f>
        <v>141718.96356275302</v>
      </c>
      <c r="C16" s="67">
        <f>'Sold Volume'!C16/'Closed Transactions'!C16</f>
        <v>349009.78260869568</v>
      </c>
      <c r="D16" s="67">
        <f>'Sold Volume'!D16/'Closed Transactions'!D16</f>
        <v>595948.27586206899</v>
      </c>
      <c r="E16" s="67">
        <f>'Sold Volume'!E16/'Closed Transactions'!E16</f>
        <v>864623.21428571432</v>
      </c>
      <c r="F16" s="67">
        <f>'Sold Volume'!I16/'Closed Transactions'!I16</f>
        <v>2926956.5217391304</v>
      </c>
      <c r="G16" s="67">
        <f>'Sold Volume'!J16/'Closed Transactions'!J16</f>
        <v>428608.53619302949</v>
      </c>
      <c r="H16" s="191">
        <f>'Sold Volume'!K16/'Closed Transactions'!K16</f>
        <v>439218.24901703803</v>
      </c>
      <c r="I16" s="5">
        <f>'Sold Volume'!L16/'Closed Transactions'!L16</f>
        <v>396619.49493985105</v>
      </c>
    </row>
    <row r="17" spans="1:9" x14ac:dyDescent="0.2">
      <c r="A17" s="33">
        <v>36951</v>
      </c>
      <c r="B17" s="67">
        <f>'Sold Volume'!B17/'Closed Transactions'!B17</f>
        <v>146593.81025641024</v>
      </c>
      <c r="C17" s="67">
        <f>'Sold Volume'!C17/'Closed Transactions'!C17</f>
        <v>337298.18181818182</v>
      </c>
      <c r="D17" s="67">
        <f>'Sold Volume'!D17/'Closed Transactions'!D17</f>
        <v>613007.55000000005</v>
      </c>
      <c r="E17" s="67">
        <f>'Sold Volume'!E17/'Closed Transactions'!E17</f>
        <v>875226.9615384615</v>
      </c>
      <c r="F17" s="67">
        <f>'Sold Volume'!I17/'Closed Transactions'!I17</f>
        <v>2119214.2857142859</v>
      </c>
      <c r="G17" s="67">
        <f>'Sold Volume'!J17/'Closed Transactions'!J17</f>
        <v>374482.04946996464</v>
      </c>
      <c r="H17" s="191">
        <f>'Sold Volume'!K17/'Closed Transactions'!K17</f>
        <v>411648.12942061701</v>
      </c>
      <c r="I17" s="5">
        <f>'Sold Volume'!L17/'Closed Transactions'!L17</f>
        <v>394542.64605462825</v>
      </c>
    </row>
    <row r="18" spans="1:9" x14ac:dyDescent="0.2">
      <c r="A18" s="33">
        <v>36982</v>
      </c>
      <c r="B18" s="67">
        <f>'Sold Volume'!B18/'Closed Transactions'!B18</f>
        <v>144072.54054054053</v>
      </c>
      <c r="C18" s="67">
        <f>'Sold Volume'!C18/'Closed Transactions'!C18</f>
        <v>348316.90140845068</v>
      </c>
      <c r="D18" s="67">
        <f>'Sold Volume'!D18/'Closed Transactions'!D18</f>
        <v>604759.5384615385</v>
      </c>
      <c r="E18" s="67">
        <f>'Sold Volume'!E18/'Closed Transactions'!E18</f>
        <v>855800</v>
      </c>
      <c r="F18" s="67">
        <f>'Sold Volume'!I18/'Closed Transactions'!I18</f>
        <v>2400215.1315789474</v>
      </c>
      <c r="G18" s="67">
        <f>'Sold Volume'!J18/'Closed Transactions'!J18</f>
        <v>373881.93520140107</v>
      </c>
      <c r="H18" s="191">
        <f>'Sold Volume'!K18/'Closed Transactions'!K18</f>
        <v>400298.39421052631</v>
      </c>
      <c r="I18" s="5">
        <f>'Sold Volume'!L18/'Closed Transactions'!L18</f>
        <v>387226.44903004944</v>
      </c>
    </row>
    <row r="19" spans="1:9" x14ac:dyDescent="0.2">
      <c r="A19" s="33">
        <v>37012</v>
      </c>
      <c r="B19" s="67">
        <f>'Sold Volume'!B19/'Closed Transactions'!B19</f>
        <v>147508.11581920905</v>
      </c>
      <c r="C19" s="67">
        <f>'Sold Volume'!C19/'Closed Transactions'!C19</f>
        <v>341042.02898550726</v>
      </c>
      <c r="D19" s="67">
        <f>'Sold Volume'!D19/'Closed Transactions'!D19</f>
        <v>604310.81999999995</v>
      </c>
      <c r="E19" s="67">
        <f>'Sold Volume'!E19/'Closed Transactions'!E19</f>
        <v>875482.3529411765</v>
      </c>
      <c r="F19" s="67">
        <f>'Sold Volume'!I19/'Closed Transactions'!I19</f>
        <v>2123333.3333333335</v>
      </c>
      <c r="G19" s="67">
        <f>'Sold Volume'!J19/'Closed Transactions'!J19</f>
        <v>400259.54945054947</v>
      </c>
      <c r="H19" s="191">
        <f>'Sold Volume'!K19/'Closed Transactions'!K19</f>
        <v>400289.72322158626</v>
      </c>
      <c r="I19" s="5">
        <f>'Sold Volume'!L19/'Closed Transactions'!L19</f>
        <v>382958.56374425726</v>
      </c>
    </row>
    <row r="20" spans="1:9" x14ac:dyDescent="0.2">
      <c r="A20" s="33">
        <v>37043</v>
      </c>
      <c r="B20" s="67">
        <f>'Sold Volume'!B20/'Closed Transactions'!B20</f>
        <v>146680.68856447688</v>
      </c>
      <c r="C20" s="67">
        <f>'Sold Volume'!C20/'Closed Transactions'!C20</f>
        <v>337207.8125</v>
      </c>
      <c r="D20" s="67">
        <f>'Sold Volume'!D20/'Closed Transactions'!D20</f>
        <v>599638.54545454541</v>
      </c>
      <c r="E20" s="67">
        <f>'Sold Volume'!E20/'Closed Transactions'!E20</f>
        <v>859258.06451612909</v>
      </c>
      <c r="F20" s="67">
        <f>'Sold Volume'!I20/'Closed Transactions'!I20</f>
        <v>2545982.7586206896</v>
      </c>
      <c r="G20" s="67">
        <f>'Sold Volume'!J20/'Closed Transactions'!J20</f>
        <v>360486.45768566494</v>
      </c>
      <c r="H20" s="191">
        <f>'Sold Volume'!K20/'Closed Transactions'!K20</f>
        <v>392671.18082644627</v>
      </c>
      <c r="I20" s="5">
        <f>'Sold Volume'!L20/'Closed Transactions'!L20</f>
        <v>366913.00056678633</v>
      </c>
    </row>
    <row r="21" spans="1:9" x14ac:dyDescent="0.2">
      <c r="A21" s="33">
        <v>37073</v>
      </c>
      <c r="B21" s="67">
        <f>'Sold Volume'!B21/'Closed Transactions'!B21</f>
        <v>145778.29673590505</v>
      </c>
      <c r="C21" s="67">
        <f>'Sold Volume'!C21/'Closed Transactions'!C21</f>
        <v>338143.18181818182</v>
      </c>
      <c r="D21" s="67">
        <f>'Sold Volume'!D21/'Closed Transactions'!D21</f>
        <v>592209.6857142857</v>
      </c>
      <c r="E21" s="67">
        <f>'Sold Volume'!E21/'Closed Transactions'!E21</f>
        <v>868976.92307692312</v>
      </c>
      <c r="F21" s="67">
        <f>'Sold Volume'!I21/'Closed Transactions'!I21</f>
        <v>2373000</v>
      </c>
      <c r="G21" s="67">
        <f>'Sold Volume'!J21/'Closed Transactions'!J21</f>
        <v>342190.80396475771</v>
      </c>
      <c r="H21" s="191">
        <f>'Sold Volume'!K21/'Closed Transactions'!K21</f>
        <v>386083.62949123309</v>
      </c>
      <c r="I21" s="5">
        <f>'Sold Volume'!L21/'Closed Transactions'!L21</f>
        <v>368947.02718808193</v>
      </c>
    </row>
    <row r="22" spans="1:9" x14ac:dyDescent="0.2">
      <c r="A22" s="33">
        <v>37104</v>
      </c>
      <c r="B22" s="67">
        <f>'Sold Volume'!B22/'Closed Transactions'!B22</f>
        <v>144555.43089430896</v>
      </c>
      <c r="C22" s="67">
        <f>'Sold Volume'!C22/'Closed Transactions'!C22</f>
        <v>335752.39215686277</v>
      </c>
      <c r="D22" s="67">
        <f>'Sold Volume'!D22/'Closed Transactions'!D22</f>
        <v>608216.06382978719</v>
      </c>
      <c r="E22" s="67">
        <f>'Sold Volume'!E22/'Closed Transactions'!E22</f>
        <v>850427.91666666663</v>
      </c>
      <c r="F22" s="67">
        <f>'Sold Volume'!I22/'Closed Transactions'!I22</f>
        <v>2017475.9285714286</v>
      </c>
      <c r="G22" s="67">
        <f>'Sold Volume'!J22/'Closed Transactions'!J22</f>
        <v>383104.57786116324</v>
      </c>
      <c r="H22" s="191">
        <f>'Sold Volume'!K22/'Closed Transactions'!K22</f>
        <v>385687.85817547358</v>
      </c>
      <c r="I22" s="5">
        <f>'Sold Volume'!L22/'Closed Transactions'!L22</f>
        <v>371755.35682023485</v>
      </c>
    </row>
    <row r="23" spans="1:9" x14ac:dyDescent="0.2">
      <c r="A23" s="33">
        <v>37135</v>
      </c>
      <c r="B23" s="67">
        <f>'Sold Volume'!B23/'Closed Transactions'!B23</f>
        <v>147545.3142857143</v>
      </c>
      <c r="C23" s="67">
        <f>'Sold Volume'!C23/'Closed Transactions'!C23</f>
        <v>334097.61904761905</v>
      </c>
      <c r="D23" s="67">
        <f>'Sold Volume'!D23/'Closed Transactions'!D23</f>
        <v>586964.30000000005</v>
      </c>
      <c r="E23" s="67">
        <f>'Sold Volume'!E23/'Closed Transactions'!E23</f>
        <v>867578.94736842101</v>
      </c>
      <c r="F23" s="67">
        <f>'Sold Volume'!I23/'Closed Transactions'!I23</f>
        <v>2501666.6666666665</v>
      </c>
      <c r="G23" s="67">
        <f>'Sold Volume'!J23/'Closed Transactions'!J23</f>
        <v>339308.9023746702</v>
      </c>
      <c r="H23" s="191">
        <f>'Sold Volume'!K23/'Closed Transactions'!K23</f>
        <v>381684.75540879072</v>
      </c>
      <c r="I23" s="5">
        <f>'Sold Volume'!L23/'Closed Transactions'!L23</f>
        <v>372554.24281092739</v>
      </c>
    </row>
    <row r="24" spans="1:9" x14ac:dyDescent="0.2">
      <c r="A24" s="33">
        <v>37165</v>
      </c>
      <c r="B24" s="67">
        <f>'Sold Volume'!B24/'Closed Transactions'!B24</f>
        <v>151907.88257575757</v>
      </c>
      <c r="C24" s="67">
        <f>'Sold Volume'!C24/'Closed Transactions'!C24</f>
        <v>360400.5</v>
      </c>
      <c r="D24" s="67">
        <f>'Sold Volume'!D24/'Closed Transactions'!D24</f>
        <v>618272.58064516133</v>
      </c>
      <c r="E24" s="67">
        <f>'Sold Volume'!E24/'Closed Transactions'!E24</f>
        <v>849000</v>
      </c>
      <c r="F24" s="67">
        <f>'Sold Volume'!I24/'Closed Transactions'!I24</f>
        <v>2190518.8235294116</v>
      </c>
      <c r="G24" s="67">
        <f>'Sold Volume'!J24/'Closed Transactions'!J24</f>
        <v>338458.84324324323</v>
      </c>
      <c r="H24" s="191">
        <f>'Sold Volume'!K24/'Closed Transactions'!K24</f>
        <v>378325.46376811597</v>
      </c>
      <c r="I24" s="5">
        <f>'Sold Volume'!L24/'Closed Transactions'!L24</f>
        <v>370489.27746606333</v>
      </c>
    </row>
    <row r="25" spans="1:9" ht="13.5" thickBot="1" x14ac:dyDescent="0.25">
      <c r="A25" s="72">
        <v>37196</v>
      </c>
      <c r="B25" s="73">
        <f>'Sold Volume'!B25/'Closed Transactions'!B25</f>
        <v>146784.52091254754</v>
      </c>
      <c r="C25" s="73">
        <f>'Sold Volume'!C25/'Closed Transactions'!C25</f>
        <v>339926.08695652173</v>
      </c>
      <c r="D25" s="73">
        <f>'Sold Volume'!D25/'Closed Transactions'!D25</f>
        <v>594541.31999999995</v>
      </c>
      <c r="E25" s="73">
        <f>'Sold Volume'!E25/'Closed Transactions'!E25</f>
        <v>845093.33333333337</v>
      </c>
      <c r="F25" s="73">
        <f>'Sold Volume'!I25/'Closed Transactions'!I25</f>
        <v>1702142.857142857</v>
      </c>
      <c r="G25" s="73">
        <f>'Sold Volume'!J25/'Closed Transactions'!J25</f>
        <v>317637.46486486489</v>
      </c>
      <c r="H25" s="195">
        <f>'Sold Volume'!K25/'Closed Transactions'!K25</f>
        <v>373949.20970571041</v>
      </c>
      <c r="I25" s="200">
        <f>'Sold Volume'!L25/'Closed Transactions'!L25</f>
        <v>370108.47863093083</v>
      </c>
    </row>
    <row r="26" spans="1:9" ht="13.5" thickBot="1" x14ac:dyDescent="0.25">
      <c r="A26" s="201">
        <v>37226</v>
      </c>
      <c r="B26" s="202">
        <f>'Sold Volume'!B26/'Closed Transactions'!B26</f>
        <v>153457.68055555556</v>
      </c>
      <c r="C26" s="202">
        <f>'Sold Volume'!C26/'Closed Transactions'!C26</f>
        <v>341439.28571428574</v>
      </c>
      <c r="D26" s="202">
        <f>'Sold Volume'!D26/'Closed Transactions'!D26</f>
        <v>612859.87804878049</v>
      </c>
      <c r="E26" s="202">
        <f>'Sold Volume'!E26/'Closed Transactions'!E26</f>
        <v>820400</v>
      </c>
      <c r="F26" s="202">
        <f>'Sold Volume'!I26/'Closed Transactions'!I26</f>
        <v>1638111.7142857143</v>
      </c>
      <c r="G26" s="202">
        <f>'Sold Volume'!J26/'Closed Transactions'!J26</f>
        <v>313112.66237113404</v>
      </c>
      <c r="H26" s="203">
        <f>'Sold Volume'!K26/'Closed Transactions'!K26</f>
        <v>369672.24279760825</v>
      </c>
      <c r="I26" s="204">
        <f>'Sold Volume'!L26/'Closed Transactions'!L26</f>
        <v>369672.24279760825</v>
      </c>
    </row>
    <row r="27" spans="1:9" x14ac:dyDescent="0.2">
      <c r="A27" s="69">
        <v>37257</v>
      </c>
      <c r="B27" s="70">
        <f>'Sold Volume'!B27/'Closed Transactions'!B27</f>
        <v>151184.86974789915</v>
      </c>
      <c r="C27" s="70">
        <f>'Sold Volume'!C27/'Closed Transactions'!C27</f>
        <v>351748</v>
      </c>
      <c r="D27" s="70">
        <f>'Sold Volume'!D27/'Closed Transactions'!D27</f>
        <v>612146.43333333335</v>
      </c>
      <c r="E27" s="70">
        <f>'Sold Volume'!E27/'Closed Transactions'!E27</f>
        <v>872023.80952380947</v>
      </c>
      <c r="F27" s="70">
        <f>'Sold Volume'!I27/'Closed Transactions'!I27</f>
        <v>1952562.5</v>
      </c>
      <c r="G27" s="70">
        <f>'Sold Volume'!J27/'Closed Transactions'!J27</f>
        <v>377707.41597796144</v>
      </c>
      <c r="H27" s="193">
        <f>'Sold Volume'!K27/'Closed Transactions'!K27</f>
        <v>377707.41597796144</v>
      </c>
      <c r="I27" s="156">
        <f>'Sold Volume'!L27/'Closed Transactions'!L27</f>
        <v>364544.12964311725</v>
      </c>
    </row>
    <row r="28" spans="1:9" x14ac:dyDescent="0.2">
      <c r="A28" s="39">
        <v>37288</v>
      </c>
      <c r="B28" s="64">
        <f>'Sold Volume'!B28/'Closed Transactions'!B28</f>
        <v>149701.3772893773</v>
      </c>
      <c r="C28" s="64">
        <f>'Sold Volume'!C28/'Closed Transactions'!C28</f>
        <v>332653.40909090912</v>
      </c>
      <c r="D28" s="64">
        <f>'Sold Volume'!D28/'Closed Transactions'!D28</f>
        <v>603190.45454545459</v>
      </c>
      <c r="E28" s="64">
        <f>'Sold Volume'!E28/'Closed Transactions'!E28</f>
        <v>841666.66666666663</v>
      </c>
      <c r="F28" s="64">
        <f>'Sold Volume'!I28/'Closed Transactions'!I28</f>
        <v>1739259.2592592593</v>
      </c>
      <c r="G28" s="64">
        <f>'Sold Volume'!J28/'Closed Transactions'!J28</f>
        <v>344389.05867346941</v>
      </c>
      <c r="H28" s="189">
        <f>'Sold Volume'!K28/'Closed Transactions'!K28</f>
        <v>360408.34834437084</v>
      </c>
      <c r="I28" s="163">
        <f>'Sold Volume'!L28/'Closed Transactions'!L28</f>
        <v>358774.43059335876</v>
      </c>
    </row>
    <row r="29" spans="1:9" x14ac:dyDescent="0.2">
      <c r="A29" s="39">
        <v>37316</v>
      </c>
      <c r="B29" s="64">
        <f>'Sold Volume'!B29/'Closed Transactions'!B29</f>
        <v>155869.81382978722</v>
      </c>
      <c r="C29" s="64">
        <f>'Sold Volume'!C29/'Closed Transactions'!C29</f>
        <v>345643.43103448278</v>
      </c>
      <c r="D29" s="64">
        <f>'Sold Volume'!D29/'Closed Transactions'!D29</f>
        <v>608095.53658536589</v>
      </c>
      <c r="E29" s="64">
        <f>'Sold Volume'!E29/'Closed Transactions'!E29</f>
        <v>862361.11111111112</v>
      </c>
      <c r="F29" s="64">
        <f>'Sold Volume'!I29/'Closed Transactions'!I29</f>
        <v>1856960</v>
      </c>
      <c r="G29" s="64">
        <f>'Sold Volume'!J29/'Closed Transactions'!J29</f>
        <v>411136.15080789948</v>
      </c>
      <c r="H29" s="189">
        <f>'Sold Volume'!K29/'Closed Transactions'!K29</f>
        <v>381944.46570121951</v>
      </c>
      <c r="I29" s="163">
        <f>'Sold Volume'!L29/'Closed Transactions'!L29</f>
        <v>362459.44801890221</v>
      </c>
    </row>
    <row r="30" spans="1:9" x14ac:dyDescent="0.2">
      <c r="A30" s="39">
        <v>37347</v>
      </c>
      <c r="B30" s="64">
        <f>'Sold Volume'!B30/'Closed Transactions'!B30</f>
        <v>155306.03926096996</v>
      </c>
      <c r="C30" s="64">
        <f>'Sold Volume'!C30/'Closed Transactions'!C30</f>
        <v>339671.04166666669</v>
      </c>
      <c r="D30" s="64">
        <f>'Sold Volume'!D30/'Closed Transactions'!D30</f>
        <v>620841.11111111112</v>
      </c>
      <c r="E30" s="64">
        <f>'Sold Volume'!E30/'Closed Transactions'!E30</f>
        <v>843990.51282051287</v>
      </c>
      <c r="F30" s="64">
        <f>'Sold Volume'!I30/'Closed Transactions'!I30</f>
        <v>2150012.7118644067</v>
      </c>
      <c r="G30" s="64">
        <f>'Sold Volume'!J30/'Closed Transactions'!J30</f>
        <v>435368.9198855508</v>
      </c>
      <c r="H30" s="189">
        <f>'Sold Volume'!K30/'Closed Transactions'!K30</f>
        <v>400514.1790154152</v>
      </c>
      <c r="I30" s="163">
        <f>'Sold Volume'!L30/'Closed Transactions'!L30</f>
        <v>370353.13907637657</v>
      </c>
    </row>
    <row r="31" spans="1:9" x14ac:dyDescent="0.2">
      <c r="A31" s="39">
        <v>37377</v>
      </c>
      <c r="B31" s="64">
        <f>'Sold Volume'!B31/'Closed Transactions'!B31</f>
        <v>158345.66250000001</v>
      </c>
      <c r="C31" s="64">
        <f>'Sold Volume'!C31/'Closed Transactions'!C31</f>
        <v>347505.29411764705</v>
      </c>
      <c r="D31" s="64">
        <f>'Sold Volume'!D31/'Closed Transactions'!D31</f>
        <v>612395.53125</v>
      </c>
      <c r="E31" s="64">
        <f>'Sold Volume'!E31/'Closed Transactions'!E31</f>
        <v>828729.16666666663</v>
      </c>
      <c r="F31" s="64">
        <f>'Sold Volume'!I31/'Closed Transactions'!I31</f>
        <v>1937358.46875</v>
      </c>
      <c r="G31" s="64">
        <f>'Sold Volume'!J31/'Closed Transactions'!J31</f>
        <v>433202.4662480377</v>
      </c>
      <c r="H31" s="189">
        <f>'Sold Volume'!K31/'Closed Transactions'!K31</f>
        <v>408377.63783987914</v>
      </c>
      <c r="I31" s="163">
        <f>'Sold Volume'!L31/'Closed Transactions'!L31</f>
        <v>374496.84146128298</v>
      </c>
    </row>
    <row r="32" spans="1:9" x14ac:dyDescent="0.2">
      <c r="A32" s="39">
        <v>37408</v>
      </c>
      <c r="B32" s="64">
        <f>'Sold Volume'!B32/'Closed Transactions'!B32</f>
        <v>159029.57808219179</v>
      </c>
      <c r="C32" s="64">
        <f>'Sold Volume'!C32/'Closed Transactions'!C32</f>
        <v>337086.20689655171</v>
      </c>
      <c r="D32" s="64">
        <f>'Sold Volume'!D32/'Closed Transactions'!D32</f>
        <v>584962.12121212122</v>
      </c>
      <c r="E32" s="64">
        <f>'Sold Volume'!E32/'Closed Transactions'!E32</f>
        <v>861122.24</v>
      </c>
      <c r="F32" s="64">
        <f>'Sold Volume'!I32/'Closed Transactions'!I32</f>
        <v>1931197.98</v>
      </c>
      <c r="G32" s="64">
        <f>'Sold Volume'!J32/'Closed Transactions'!J32</f>
        <v>424199.95035460993</v>
      </c>
      <c r="H32" s="189">
        <f>'Sold Volume'!K32/'Closed Transactions'!K32</f>
        <v>411155.90193026152</v>
      </c>
      <c r="I32" s="163">
        <f>'Sold Volume'!L32/'Closed Transactions'!L32</f>
        <v>380831.325446898</v>
      </c>
    </row>
    <row r="33" spans="1:9" x14ac:dyDescent="0.2">
      <c r="A33" s="39">
        <v>37438</v>
      </c>
      <c r="B33" s="64">
        <f>'Sold Volume'!B33/'Closed Transactions'!B33</f>
        <v>159391.3704819277</v>
      </c>
      <c r="C33" s="64">
        <f>'Sold Volume'!C33/'Closed Transactions'!C33</f>
        <v>356842.64705882355</v>
      </c>
      <c r="D33" s="64">
        <f>'Sold Volume'!D33/'Closed Transactions'!D33</f>
        <v>600890.90909090906</v>
      </c>
      <c r="E33" s="64">
        <f>'Sold Volume'!E33/'Closed Transactions'!E33</f>
        <v>869368.42105263157</v>
      </c>
      <c r="F33" s="64">
        <f>'Sold Volume'!I33/'Closed Transactions'!I33</f>
        <v>1692893.6170212766</v>
      </c>
      <c r="G33" s="64">
        <f>'Sold Volume'!J33/'Closed Transactions'!J33</f>
        <v>394963.59803921566</v>
      </c>
      <c r="H33" s="189">
        <f>'Sold Volume'!K33/'Closed Transactions'!K33</f>
        <v>408937.18216012896</v>
      </c>
      <c r="I33" s="163">
        <f>'Sold Volume'!L33/'Closed Transactions'!L33</f>
        <v>385126.7533842416</v>
      </c>
    </row>
    <row r="34" spans="1:9" x14ac:dyDescent="0.2">
      <c r="A34" s="39">
        <v>37469</v>
      </c>
      <c r="B34" s="64">
        <f>'Sold Volume'!B34/'Closed Transactions'!B34</f>
        <v>162276.7899408284</v>
      </c>
      <c r="C34" s="64">
        <f>'Sold Volume'!C34/'Closed Transactions'!C34</f>
        <v>339016.42857142858</v>
      </c>
      <c r="D34" s="64">
        <f>'Sold Volume'!D34/'Closed Transactions'!D34</f>
        <v>603877.55102040817</v>
      </c>
      <c r="E34" s="64">
        <f>'Sold Volume'!E34/'Closed Transactions'!E34</f>
        <v>844733.33333333337</v>
      </c>
      <c r="F34" s="64">
        <f>'Sold Volume'!I34/'Closed Transactions'!I34</f>
        <v>2095269.6078431373</v>
      </c>
      <c r="G34" s="64">
        <f>'Sold Volume'!J34/'Closed Transactions'!J34</f>
        <v>441444.46462715103</v>
      </c>
      <c r="H34" s="189">
        <f>'Sold Volume'!K34/'Closed Transactions'!K34</f>
        <v>412942.20188457007</v>
      </c>
      <c r="I34" s="163">
        <f>'Sold Volume'!L34/'Closed Transactions'!L34</f>
        <v>390434.81710709317</v>
      </c>
    </row>
    <row r="35" spans="1:9" x14ac:dyDescent="0.2">
      <c r="A35" s="39">
        <v>37500</v>
      </c>
      <c r="B35" s="64">
        <f>'Sold Volume'!B35/'Closed Transactions'!B35</f>
        <v>158355.32119205297</v>
      </c>
      <c r="C35" s="64">
        <f>'Sold Volume'!C35/'Closed Transactions'!C35</f>
        <v>318438.77551020408</v>
      </c>
      <c r="D35" s="64">
        <f>'Sold Volume'!D35/'Closed Transactions'!D35</f>
        <v>593930.8823529412</v>
      </c>
      <c r="E35" s="64">
        <f>'Sold Volume'!E35/'Closed Transactions'!E35</f>
        <v>868546.66666666663</v>
      </c>
      <c r="F35" s="64">
        <f>'Sold Volume'!I35/'Closed Transactions'!I35</f>
        <v>2261411.7647058824</v>
      </c>
      <c r="G35" s="64">
        <f>'Sold Volume'!J35/'Closed Transactions'!J35</f>
        <v>323963.20623501198</v>
      </c>
      <c r="H35" s="189">
        <f>'Sold Volume'!K35/'Closed Transactions'!K35</f>
        <v>404983.3341913342</v>
      </c>
      <c r="I35" s="163">
        <f>'Sold Volume'!L35/'Closed Transactions'!L35</f>
        <v>388994.06753022451</v>
      </c>
    </row>
    <row r="36" spans="1:9" x14ac:dyDescent="0.2">
      <c r="A36" s="39">
        <v>37530</v>
      </c>
      <c r="B36" s="64">
        <f>'Sold Volume'!B36/'Closed Transactions'!B36</f>
        <v>162434.88178913738</v>
      </c>
      <c r="C36" s="64">
        <f>'Sold Volume'!C36/'Closed Transactions'!C36</f>
        <v>335259.83606557379</v>
      </c>
      <c r="D36" s="64">
        <f>'Sold Volume'!D36/'Closed Transactions'!D36</f>
        <v>606353.07692307688</v>
      </c>
      <c r="E36" s="64">
        <f>'Sold Volume'!E36/'Closed Transactions'!E36</f>
        <v>845858.15</v>
      </c>
      <c r="F36" s="64">
        <f>'Sold Volume'!I36/'Closed Transactions'!I36</f>
        <v>1767940.5</v>
      </c>
      <c r="G36" s="64">
        <f>'Sold Volume'!J36/'Closed Transactions'!J36</f>
        <v>310041.64383561641</v>
      </c>
      <c r="H36" s="189">
        <f>'Sold Volume'!K36/'Closed Transactions'!K36</f>
        <v>396829.51843137253</v>
      </c>
      <c r="I36" s="163">
        <f>'Sold Volume'!L36/'Closed Transactions'!L36</f>
        <v>386282.71065209969</v>
      </c>
    </row>
    <row r="37" spans="1:9" x14ac:dyDescent="0.2">
      <c r="A37" s="39">
        <v>37561</v>
      </c>
      <c r="B37" s="64">
        <f>'Sold Volume'!B37/'Closed Transactions'!B37</f>
        <v>163331.63636363635</v>
      </c>
      <c r="C37" s="64">
        <f>'Sold Volume'!C37/'Closed Transactions'!C37</f>
        <v>347748.3898305085</v>
      </c>
      <c r="D37" s="64">
        <f>'Sold Volume'!D37/'Closed Transactions'!D37</f>
        <v>611910.48780487804</v>
      </c>
      <c r="E37" s="64">
        <f>'Sold Volume'!E37/'Closed Transactions'!E37</f>
        <v>839228.26086956519</v>
      </c>
      <c r="F37" s="64">
        <f>'Sold Volume'!I37/'Closed Transactions'!I37</f>
        <v>1789362.0689655172</v>
      </c>
      <c r="G37" s="64">
        <f>'Sold Volume'!J37/'Closed Transactions'!J37</f>
        <v>368170.89309576835</v>
      </c>
      <c r="H37" s="189">
        <f>'Sold Volume'!K37/'Closed Transactions'!K37</f>
        <v>394510.59199855832</v>
      </c>
      <c r="I37" s="163">
        <f>'Sold Volume'!L37/'Closed Transactions'!L37</f>
        <v>389191.00353713997</v>
      </c>
    </row>
    <row r="38" spans="1:9" ht="13.5" thickBot="1" x14ac:dyDescent="0.25">
      <c r="A38" s="71">
        <v>37591</v>
      </c>
      <c r="B38" s="66">
        <f>'Sold Volume'!B38/'Closed Transactions'!B38</f>
        <v>163419.21812080537</v>
      </c>
      <c r="C38" s="66">
        <f>'Sold Volume'!C38/'Closed Transactions'!C38</f>
        <v>325749.09090909088</v>
      </c>
      <c r="D38" s="66">
        <f>'Sold Volume'!D38/'Closed Transactions'!D38</f>
        <v>599707.6875</v>
      </c>
      <c r="E38" s="66">
        <f>'Sold Volume'!E38/'Closed Transactions'!E38</f>
        <v>846647.0588235294</v>
      </c>
      <c r="F38" s="66">
        <f>'Sold Volume'!I38/'Closed Transactions'!I38</f>
        <v>2071375</v>
      </c>
      <c r="G38" s="66">
        <f>'Sold Volume'!J38/'Closed Transactions'!J38</f>
        <v>349223.39573459717</v>
      </c>
      <c r="H38" s="194">
        <f>'Sold Volume'!K38/'Closed Transactions'!K38</f>
        <v>391309.9226260258</v>
      </c>
      <c r="I38" s="166">
        <f>'Sold Volume'!L38/'Closed Transactions'!L38</f>
        <v>391309.9226260258</v>
      </c>
    </row>
    <row r="39" spans="1:9" x14ac:dyDescent="0.2">
      <c r="A39" s="32">
        <v>37622</v>
      </c>
      <c r="B39" s="78">
        <f>'Sold Volume'!B39/'Closed Transactions'!B39</f>
        <v>165318.57971014493</v>
      </c>
      <c r="C39" s="78">
        <f>'Sold Volume'!C39/'Closed Transactions'!C39</f>
        <v>336824.66666666669</v>
      </c>
      <c r="D39" s="78">
        <f>'Sold Volume'!D39/'Closed Transactions'!D39</f>
        <v>609958.85416666663</v>
      </c>
      <c r="E39" s="78">
        <f>'Sold Volume'!E39/'Closed Transactions'!E39</f>
        <v>869397.14285714284</v>
      </c>
      <c r="F39" s="78">
        <f>'Sold Volume'!I39/'Closed Transactions'!I39</f>
        <v>2209287.5</v>
      </c>
      <c r="G39" s="78">
        <f>'Sold Volume'!J39/'Closed Transactions'!J39</f>
        <v>443967.84090909088</v>
      </c>
      <c r="H39" s="197">
        <f>'Sold Volume'!K39/'Closed Transactions'!K39</f>
        <v>443967.84090909088</v>
      </c>
      <c r="I39" s="16">
        <f>'Sold Volume'!L39/'Closed Transactions'!L39</f>
        <v>396304.03660538408</v>
      </c>
    </row>
    <row r="40" spans="1:9" x14ac:dyDescent="0.2">
      <c r="A40" s="33">
        <v>37653</v>
      </c>
      <c r="B40" s="67">
        <f>'Sold Volume'!B40/'Closed Transactions'!B40</f>
        <v>165520.01079136692</v>
      </c>
      <c r="C40" s="67">
        <f>'Sold Volume'!C40/'Closed Transactions'!C40</f>
        <v>340652.79611650488</v>
      </c>
      <c r="D40" s="67">
        <f>'Sold Volume'!D40/'Closed Transactions'!D40</f>
        <v>619421.05263157899</v>
      </c>
      <c r="E40" s="67">
        <f>'Sold Volume'!E40/'Closed Transactions'!E40</f>
        <v>833055.5555555555</v>
      </c>
      <c r="F40" s="67">
        <f>'Sold Volume'!I40/'Closed Transactions'!I40</f>
        <v>1930880.4883720931</v>
      </c>
      <c r="G40" s="67">
        <f>'Sold Volume'!J40/'Closed Transactions'!J40</f>
        <v>422213.87916666665</v>
      </c>
      <c r="H40" s="191">
        <f>'Sold Volume'!K40/'Closed Transactions'!K40</f>
        <v>433135.99273858924</v>
      </c>
      <c r="I40" s="5">
        <f>'Sold Volume'!L40/'Closed Transactions'!L40</f>
        <v>401609.44045307441</v>
      </c>
    </row>
    <row r="41" spans="1:9" x14ac:dyDescent="0.2">
      <c r="A41" s="33">
        <v>37681</v>
      </c>
      <c r="B41" s="67">
        <f>'Sold Volume'!B41/'Closed Transactions'!B41</f>
        <v>165326.86980609418</v>
      </c>
      <c r="C41" s="67">
        <f>'Sold Volume'!C41/'Closed Transactions'!C41</f>
        <v>341451.84523809527</v>
      </c>
      <c r="D41" s="67">
        <f>'Sold Volume'!D41/'Closed Transactions'!D41</f>
        <v>612379.19047619053</v>
      </c>
      <c r="E41" s="65">
        <f>'Sold Volume'!E41/'Closed Transactions'!E41</f>
        <v>927690.47619047621</v>
      </c>
      <c r="F41" s="67">
        <f>'Sold Volume'!I41/'Closed Transactions'!I41</f>
        <v>2119782.5434782607</v>
      </c>
      <c r="G41" s="67">
        <f>'Sold Volume'!J41/'Closed Transactions'!J41</f>
        <v>413684.81942336872</v>
      </c>
      <c r="H41" s="191">
        <f>'Sold Volume'!K41/'Closed Transactions'!K41</f>
        <v>425238.07332101045</v>
      </c>
      <c r="I41" s="5">
        <f>'Sold Volume'!L41/'Closed Transactions'!L41</f>
        <v>402031.48710601719</v>
      </c>
    </row>
    <row r="42" spans="1:9" x14ac:dyDescent="0.2">
      <c r="A42" s="33">
        <v>37712</v>
      </c>
      <c r="B42" s="67">
        <f>'Sold Volume'!B42/'Closed Transactions'!B42</f>
        <v>168889.28310502283</v>
      </c>
      <c r="C42" s="67">
        <f>'Sold Volume'!C42/'Closed Transactions'!C42</f>
        <v>349280.37433155079</v>
      </c>
      <c r="D42" s="67">
        <f>'Sold Volume'!D42/'Closed Transactions'!D42</f>
        <v>605347.08333333337</v>
      </c>
      <c r="E42" s="67">
        <f>'Sold Volume'!E42/'Closed Transactions'!E42</f>
        <v>861491.25</v>
      </c>
      <c r="F42" s="67">
        <f>'Sold Volume'!I42/'Closed Transactions'!I42</f>
        <v>2601742.4242424243</v>
      </c>
      <c r="G42" s="67">
        <f>'Sold Volume'!J42/'Closed Transactions'!J42</f>
        <v>390404.89577836409</v>
      </c>
      <c r="H42" s="191">
        <f>'Sold Volume'!K42/'Closed Transactions'!K42</f>
        <v>414148.80470390595</v>
      </c>
      <c r="I42" s="5">
        <f>'Sold Volume'!L42/'Closed Transactions'!L42</f>
        <v>396966.69894338434</v>
      </c>
    </row>
    <row r="43" spans="1:9" x14ac:dyDescent="0.2">
      <c r="A43" s="33">
        <v>37742</v>
      </c>
      <c r="B43" s="67">
        <f>'Sold Volume'!B43/'Closed Transactions'!B43</f>
        <v>167568.83791208791</v>
      </c>
      <c r="C43" s="67">
        <f>'Sold Volume'!C43/'Closed Transactions'!C43</f>
        <v>338440.16425120772</v>
      </c>
      <c r="D43" s="67">
        <f>'Sold Volume'!D43/'Closed Transactions'!D43</f>
        <v>602659.09090909094</v>
      </c>
      <c r="E43" s="67">
        <f>'Sold Volume'!E43/'Closed Transactions'!E43</f>
        <v>860503.18181818177</v>
      </c>
      <c r="F43" s="67">
        <f>'Sold Volume'!I43/'Closed Transactions'!I43</f>
        <v>1804969.5</v>
      </c>
      <c r="G43" s="67">
        <f>'Sold Volume'!J43/'Closed Transactions'!J43</f>
        <v>388280.51819505094</v>
      </c>
      <c r="H43" s="191">
        <f>'Sold Volume'!K43/'Closed Transactions'!K43</f>
        <v>408356.26466753584</v>
      </c>
      <c r="I43" s="5">
        <f>'Sold Volume'!L43/'Closed Transactions'!L43</f>
        <v>392421.30855891097</v>
      </c>
    </row>
    <row r="44" spans="1:9" x14ac:dyDescent="0.2">
      <c r="A44" s="33">
        <v>37773</v>
      </c>
      <c r="B44" s="67">
        <f>'Sold Volume'!B44/'Closed Transactions'!B44</f>
        <v>170060.69870129871</v>
      </c>
      <c r="C44" s="67">
        <f>'Sold Volume'!C44/'Closed Transactions'!C44</f>
        <v>336731.5617977528</v>
      </c>
      <c r="D44" s="67">
        <f>'Sold Volume'!D44/'Closed Transactions'!D44</f>
        <v>613630.10714285716</v>
      </c>
      <c r="E44" s="67">
        <f>'Sold Volume'!E44/'Closed Transactions'!E44</f>
        <v>853821.42857142852</v>
      </c>
      <c r="F44" s="67">
        <f>'Sold Volume'!I44/'Closed Transactions'!I44</f>
        <v>2088305.74</v>
      </c>
      <c r="G44" s="67">
        <f>'Sold Volume'!J44/'Closed Transactions'!J44</f>
        <v>413338.82352941175</v>
      </c>
      <c r="H44" s="191">
        <f>'Sold Volume'!K44/'Closed Transactions'!K44</f>
        <v>409278.66666666669</v>
      </c>
      <c r="I44" s="5">
        <f>'Sold Volume'!L44/'Closed Transactions'!L44</f>
        <v>391908.79383813613</v>
      </c>
    </row>
    <row r="45" spans="1:9" x14ac:dyDescent="0.2">
      <c r="A45" s="33">
        <v>37803</v>
      </c>
      <c r="B45" s="67">
        <f>'Sold Volume'!B45/'Closed Transactions'!B45</f>
        <v>167277.74456521738</v>
      </c>
      <c r="C45" s="67">
        <f>'Sold Volume'!C45/'Closed Transactions'!C45</f>
        <v>347560.28140703519</v>
      </c>
      <c r="D45" s="67">
        <f>'Sold Volume'!D45/'Closed Transactions'!D45</f>
        <v>606917.77777777775</v>
      </c>
      <c r="E45" s="67">
        <f>'Sold Volume'!E45/'Closed Transactions'!E45</f>
        <v>852180</v>
      </c>
      <c r="F45" s="67">
        <f>'Sold Volume'!I45/'Closed Transactions'!I45</f>
        <v>1963214.2857142857</v>
      </c>
      <c r="G45" s="67">
        <f>'Sold Volume'!J45/'Closed Transactions'!J45</f>
        <v>352343.61804511276</v>
      </c>
      <c r="H45" s="191">
        <f>'Sold Volume'!K45/'Closed Transactions'!K45</f>
        <v>400731.98329571105</v>
      </c>
      <c r="I45" s="5">
        <f>'Sold Volume'!L45/'Closed Transactions'!L45</f>
        <v>387736.19434047013</v>
      </c>
    </row>
    <row r="46" spans="1:9" x14ac:dyDescent="0.2">
      <c r="A46" s="33">
        <v>37834</v>
      </c>
      <c r="B46" s="67">
        <f>'Sold Volume'!B46/'Closed Transactions'!B46</f>
        <v>171976.39556962025</v>
      </c>
      <c r="C46" s="67">
        <f>'Sold Volume'!C46/'Closed Transactions'!C46</f>
        <v>330128.5263157895</v>
      </c>
      <c r="D46" s="67">
        <f>'Sold Volume'!D46/'Closed Transactions'!D46</f>
        <v>613413.87272727268</v>
      </c>
      <c r="E46" s="67">
        <f>'Sold Volume'!E46/'Closed Transactions'!E46</f>
        <v>871144.4444444445</v>
      </c>
      <c r="F46" s="67">
        <f>'Sold Volume'!I46/'Closed Transactions'!I46</f>
        <v>2642478.5526315789</v>
      </c>
      <c r="G46" s="67">
        <f>'Sold Volume'!J46/'Closed Transactions'!J46</f>
        <v>432484.78070175438</v>
      </c>
      <c r="H46" s="191">
        <f>'Sold Volume'!K46/'Closed Transactions'!K46</f>
        <v>404351.80219999998</v>
      </c>
      <c r="I46" s="5">
        <f>'Sold Volume'!L46/'Closed Transactions'!L46</f>
        <v>387352.2022004163</v>
      </c>
    </row>
    <row r="47" spans="1:9" x14ac:dyDescent="0.2">
      <c r="A47" s="33">
        <v>37865</v>
      </c>
      <c r="B47" s="67">
        <f>'Sold Volume'!B47/'Closed Transactions'!B47</f>
        <v>169874.07575757575</v>
      </c>
      <c r="C47" s="67">
        <f>'Sold Volume'!C47/'Closed Transactions'!C47</f>
        <v>335954.296875</v>
      </c>
      <c r="D47" s="67">
        <f>'Sold Volume'!D47/'Closed Transactions'!D47</f>
        <v>588438.58974358975</v>
      </c>
      <c r="E47" s="67">
        <f>'Sold Volume'!E47/'Closed Transactions'!E47</f>
        <v>838731.25</v>
      </c>
      <c r="F47" s="67">
        <f>'Sold Volume'!I47/'Closed Transactions'!I47</f>
        <v>1962066.6666666667</v>
      </c>
      <c r="G47" s="67">
        <f>'Sold Volume'!J47/'Closed Transactions'!J47</f>
        <v>357811.04972375691</v>
      </c>
      <c r="H47" s="191">
        <f>'Sold Volume'!K47/'Closed Transactions'!K47</f>
        <v>399792.60526790546</v>
      </c>
      <c r="I47" s="5">
        <f>'Sold Volume'!L47/'Closed Transactions'!L47</f>
        <v>388868.89302393462</v>
      </c>
    </row>
    <row r="48" spans="1:9" x14ac:dyDescent="0.2">
      <c r="A48" s="33">
        <v>37895</v>
      </c>
      <c r="B48" s="67">
        <f>'Sold Volume'!B48/'Closed Transactions'!B48</f>
        <v>166674.87749287748</v>
      </c>
      <c r="C48" s="67">
        <f>'Sold Volume'!C48/'Closed Transactions'!C48</f>
        <v>350917.64361702127</v>
      </c>
      <c r="D48" s="67">
        <f>'Sold Volume'!D48/'Closed Transactions'!D48</f>
        <v>615644.23076923075</v>
      </c>
      <c r="E48" s="67">
        <f>'Sold Volume'!E48/'Closed Transactions'!E48</f>
        <v>841134.61538461538</v>
      </c>
      <c r="F48" s="67">
        <f>'Sold Volume'!I48/'Closed Transactions'!I48</f>
        <v>1988299.2424242424</v>
      </c>
      <c r="G48" s="67">
        <f>'Sold Volume'!J48/'Closed Transactions'!J48</f>
        <v>375341.96</v>
      </c>
      <c r="H48" s="191">
        <f>'Sold Volume'!K48/'Closed Transactions'!K48</f>
        <v>397226.33376392699</v>
      </c>
      <c r="I48" s="5">
        <f>'Sold Volume'!L48/'Closed Transactions'!L48</f>
        <v>392511.84725368064</v>
      </c>
    </row>
    <row r="49" spans="1:9" x14ac:dyDescent="0.2">
      <c r="A49" s="33">
        <v>37926</v>
      </c>
      <c r="B49" s="67">
        <f>'Sold Volume'!B49/'Closed Transactions'!B49</f>
        <v>171724.05514705883</v>
      </c>
      <c r="C49" s="67">
        <f>'Sold Volume'!C49/'Closed Transactions'!C49</f>
        <v>329460.95588235295</v>
      </c>
      <c r="D49" s="67">
        <f>'Sold Volume'!D49/'Closed Transactions'!D49</f>
        <v>615546.82758620684</v>
      </c>
      <c r="E49" s="67">
        <f>'Sold Volume'!E49/'Closed Transactions'!E49</f>
        <v>845416.66666666663</v>
      </c>
      <c r="F49" s="67">
        <f>'Sold Volume'!I49/'Closed Transactions'!I49</f>
        <v>2251410.2564102565</v>
      </c>
      <c r="G49" s="67">
        <f>'Sold Volume'!J49/'Closed Transactions'!J49</f>
        <v>429937.22874493926</v>
      </c>
      <c r="H49" s="191">
        <f>'Sold Volume'!K49/'Closed Transactions'!K49</f>
        <v>399642.84073575592</v>
      </c>
      <c r="I49" s="5">
        <f>'Sold Volume'!L49/'Closed Transactions'!L49</f>
        <v>396649.87325924885</v>
      </c>
    </row>
    <row r="50" spans="1:9" ht="13.5" thickBot="1" x14ac:dyDescent="0.25">
      <c r="A50" s="34">
        <v>37956</v>
      </c>
      <c r="B50" s="68">
        <f>'Sold Volume'!B50/'Closed Transactions'!B50</f>
        <v>170958.21447721179</v>
      </c>
      <c r="C50" s="68">
        <f>'Sold Volume'!C50/'Closed Transactions'!C50</f>
        <v>340184.21546961326</v>
      </c>
      <c r="D50" s="68">
        <f>'Sold Volume'!D50/'Closed Transactions'!D50</f>
        <v>606669.6805555555</v>
      </c>
      <c r="E50" s="68">
        <f>'Sold Volume'!E50/'Closed Transactions'!E50</f>
        <v>858191.17647058819</v>
      </c>
      <c r="F50" s="68">
        <f>'Sold Volume'!I50/'Closed Transactions'!I50</f>
        <v>1852737.8461538462</v>
      </c>
      <c r="G50" s="68">
        <f>'Sold Volume'!J50/'Closed Transactions'!J50</f>
        <v>413682.36235955055</v>
      </c>
      <c r="H50" s="192">
        <f>'Sold Volume'!K50/'Closed Transactions'!K50</f>
        <v>400993.8529531018</v>
      </c>
      <c r="I50" s="14">
        <f>'Sold Volume'!L50/'Closed Transactions'!L50</f>
        <v>400993.8529531018</v>
      </c>
    </row>
    <row r="51" spans="1:9" x14ac:dyDescent="0.2">
      <c r="A51" s="35">
        <v>37990</v>
      </c>
      <c r="B51" s="74">
        <f>'Sold Volume'!B51/'Closed Transactions'!B51</f>
        <v>167287.21135646687</v>
      </c>
      <c r="C51" s="74">
        <f>'Sold Volume'!C51/'Closed Transactions'!C51</f>
        <v>342480.55232558138</v>
      </c>
      <c r="D51" s="74">
        <f>'Sold Volume'!D51/'Closed Transactions'!D51</f>
        <v>609759.13461538462</v>
      </c>
      <c r="E51" s="74">
        <f>'Sold Volume'!E51/'Closed Transactions'!E51</f>
        <v>860840</v>
      </c>
      <c r="F51" s="74">
        <f>'Sold Volume'!I51/'Closed Transactions'!I51</f>
        <v>2592157.8947368423</v>
      </c>
      <c r="G51" s="74">
        <f>'Sold Volume'!J51/'Closed Transactions'!J51</f>
        <v>507940.87835703004</v>
      </c>
      <c r="H51" s="196">
        <f>'Sold Volume'!K51/'Closed Transactions'!K51</f>
        <v>507940.87835703004</v>
      </c>
      <c r="I51" s="135">
        <f>'Sold Volume'!L51/'Closed Transactions'!L51</f>
        <v>407207.16202967672</v>
      </c>
    </row>
    <row r="52" spans="1:9" x14ac:dyDescent="0.2">
      <c r="A52" s="39">
        <v>38021</v>
      </c>
      <c r="B52" s="75">
        <f>'Sold Volume'!B52/'Closed Transactions'!B52</f>
        <v>173156.26966292135</v>
      </c>
      <c r="C52" s="75">
        <f>'Sold Volume'!C52/'Closed Transactions'!C52</f>
        <v>350300.16080402012</v>
      </c>
      <c r="D52" s="75">
        <f>'Sold Volume'!D52/'Closed Transactions'!D52</f>
        <v>604646.41935483867</v>
      </c>
      <c r="E52" s="75">
        <f>'Sold Volume'!E52/'Closed Transactions'!E52</f>
        <v>846625</v>
      </c>
      <c r="F52" s="75">
        <f>'Sold Volume'!I52/'Closed Transactions'!I52</f>
        <v>1919481.1320754718</v>
      </c>
      <c r="G52" s="75">
        <f>'Sold Volume'!J52/'Closed Transactions'!J52</f>
        <v>424025.5584045584</v>
      </c>
      <c r="H52" s="190">
        <f>'Sold Volume'!K52/'Closed Transactions'!K52</f>
        <v>463814.62022471911</v>
      </c>
      <c r="I52" s="163">
        <f>'Sold Volume'!L52/'Closed Transactions'!L52</f>
        <v>407799.60604890605</v>
      </c>
    </row>
    <row r="53" spans="1:9" x14ac:dyDescent="0.2">
      <c r="A53" s="39">
        <v>38050</v>
      </c>
      <c r="B53" s="75">
        <f>'Sold Volume'!B53/'Closed Transactions'!B53</f>
        <v>170641.98977505113</v>
      </c>
      <c r="C53" s="75">
        <f>'Sold Volume'!C53/'Closed Transactions'!C53</f>
        <v>341078.61094224924</v>
      </c>
      <c r="D53" s="75">
        <f>'Sold Volume'!D53/'Closed Transactions'!D53</f>
        <v>604560.92380952381</v>
      </c>
      <c r="E53" s="75">
        <f>'Sold Volume'!E53/'Closed Transactions'!E53</f>
        <v>841381.58139534888</v>
      </c>
      <c r="F53" s="75">
        <f>'Sold Volume'!I53/'Closed Transactions'!I53</f>
        <v>2177685.5454545454</v>
      </c>
      <c r="G53" s="75">
        <f>'Sold Volume'!J53/'Closed Transactions'!J53</f>
        <v>497084.11802973977</v>
      </c>
      <c r="H53" s="190">
        <f>'Sold Volume'!K53/'Closed Transactions'!K53</f>
        <v>478662.39278307755</v>
      </c>
      <c r="I53" s="163">
        <f>'Sold Volume'!L53/'Closed Transactions'!L53</f>
        <v>419060.35837303044</v>
      </c>
    </row>
    <row r="54" spans="1:9" x14ac:dyDescent="0.2">
      <c r="A54" s="39">
        <v>38081</v>
      </c>
      <c r="B54" s="75">
        <f>'Sold Volume'!B54/'Closed Transactions'!B54</f>
        <v>176330.18042226488</v>
      </c>
      <c r="C54" s="75">
        <f>'Sold Volume'!C54/'Closed Transactions'!C54</f>
        <v>343980.98882681562</v>
      </c>
      <c r="D54" s="75">
        <f>'Sold Volume'!D54/'Closed Transactions'!D54</f>
        <v>605891.015625</v>
      </c>
      <c r="E54" s="75">
        <f>'Sold Volume'!E54/'Closed Transactions'!E54</f>
        <v>862382.03125</v>
      </c>
      <c r="F54" s="75">
        <f>'Sold Volume'!I54/'Closed Transactions'!I54</f>
        <v>2080729.716981132</v>
      </c>
      <c r="G54" s="75">
        <f>'Sold Volume'!J54/'Closed Transactions'!J54</f>
        <v>482852.22429906542</v>
      </c>
      <c r="H54" s="190">
        <f>'Sold Volume'!K54/'Closed Transactions'!K54</f>
        <v>480036.81633221853</v>
      </c>
      <c r="I54" s="163">
        <f>'Sold Volume'!L54/'Closed Transactions'!L54</f>
        <v>430308.77422728331</v>
      </c>
    </row>
    <row r="55" spans="1:9" x14ac:dyDescent="0.2">
      <c r="A55" s="39">
        <v>38111</v>
      </c>
      <c r="B55" s="75">
        <f>'Sold Volume'!B55/'Closed Transactions'!B55</f>
        <v>180932.12087912089</v>
      </c>
      <c r="C55" s="75">
        <f>'Sold Volume'!C55/'Closed Transactions'!C55</f>
        <v>352492.78819444444</v>
      </c>
      <c r="D55" s="76">
        <f>'Sold Volume'!D55/'Closed Transactions'!D55</f>
        <v>623963.42608695652</v>
      </c>
      <c r="E55" s="75">
        <f>'Sold Volume'!E55/'Closed Transactions'!E55</f>
        <v>855923.5294117647</v>
      </c>
      <c r="F55" s="75">
        <f>'Sold Volume'!I55/'Closed Transactions'!I55</f>
        <v>1916067.4157303371</v>
      </c>
      <c r="G55" s="75">
        <f>'Sold Volume'!J55/'Closed Transactions'!J55</f>
        <v>470721.37474949902</v>
      </c>
      <c r="H55" s="190">
        <f>'Sold Volume'!K55/'Closed Transactions'!K55</f>
        <v>478009.60074138682</v>
      </c>
      <c r="I55" s="163">
        <f>'Sold Volume'!L55/'Closed Transactions'!L55</f>
        <v>438069.81350229896</v>
      </c>
    </row>
    <row r="56" spans="1:9" x14ac:dyDescent="0.2">
      <c r="A56" s="39">
        <v>38142</v>
      </c>
      <c r="B56" s="75">
        <f>'Sold Volume'!B56/'Closed Transactions'!B56</f>
        <v>182949.96962616823</v>
      </c>
      <c r="C56" s="75">
        <f>'Sold Volume'!C56/'Closed Transactions'!C56</f>
        <v>342532.35555555555</v>
      </c>
      <c r="D56" s="75">
        <f>'Sold Volume'!D56/'Closed Transactions'!D56</f>
        <v>607989.36956521741</v>
      </c>
      <c r="E56" s="75">
        <f>'Sold Volume'!E56/'Closed Transactions'!E56</f>
        <v>849077.53623188403</v>
      </c>
      <c r="F56" s="75">
        <f>'Sold Volume'!I56/'Closed Transactions'!I56</f>
        <v>2053032.1619047618</v>
      </c>
      <c r="G56" s="75">
        <f>'Sold Volume'!J56/'Closed Transactions'!J56</f>
        <v>502258.03580786026</v>
      </c>
      <c r="H56" s="190">
        <f>'Sold Volume'!K56/'Closed Transactions'!K56</f>
        <v>482854.21043447917</v>
      </c>
      <c r="I56" s="163">
        <f>'Sold Volume'!L56/'Closed Transactions'!L56</f>
        <v>447758.33614522155</v>
      </c>
    </row>
    <row r="57" spans="1:9" x14ac:dyDescent="0.2">
      <c r="A57" s="39">
        <v>38172</v>
      </c>
      <c r="B57" s="75">
        <f>'Sold Volume'!B57/'Closed Transactions'!B57</f>
        <v>186931.78590785907</v>
      </c>
      <c r="C57" s="75">
        <f>'Sold Volume'!C57/'Closed Transactions'!C57</f>
        <v>346754</v>
      </c>
      <c r="D57" s="75">
        <f>'Sold Volume'!D57/'Closed Transactions'!D57</f>
        <v>609365.04761904757</v>
      </c>
      <c r="E57" s="75">
        <f>'Sold Volume'!E57/'Closed Transactions'!E57</f>
        <v>858128.29268292687</v>
      </c>
      <c r="F57" s="75">
        <f>'Sold Volume'!I57/'Closed Transactions'!I57</f>
        <v>2194200</v>
      </c>
      <c r="G57" s="75">
        <f>'Sold Volume'!J57/'Closed Transactions'!J57</f>
        <v>443875.09637188207</v>
      </c>
      <c r="H57" s="190">
        <f>'Sold Volume'!K57/'Closed Transactions'!K57</f>
        <v>477655.42340843793</v>
      </c>
      <c r="I57" s="163">
        <f>'Sold Volume'!L57/'Closed Transactions'!L57</f>
        <v>454022.76633270714</v>
      </c>
    </row>
    <row r="58" spans="1:9" x14ac:dyDescent="0.2">
      <c r="A58" s="39">
        <v>38203</v>
      </c>
      <c r="B58" s="75">
        <f>'Sold Volume'!B58/'Closed Transactions'!B58</f>
        <v>183003.54019292604</v>
      </c>
      <c r="C58" s="75">
        <f>'Sold Volume'!C58/'Closed Transactions'!C58</f>
        <v>345413.17006802722</v>
      </c>
      <c r="D58" s="75">
        <f>'Sold Volume'!D58/'Closed Transactions'!D58</f>
        <v>611691.06493506499</v>
      </c>
      <c r="E58" s="75">
        <f>'Sold Volume'!E58/'Closed Transactions'!E58</f>
        <v>851683.78378378379</v>
      </c>
      <c r="F58" s="75">
        <f>'Sold Volume'!I58/'Closed Transactions'!I58</f>
        <v>1999374.5762711863</v>
      </c>
      <c r="G58" s="75">
        <f>'Sold Volume'!J58/'Closed Transactions'!J58</f>
        <v>456351.13753213367</v>
      </c>
      <c r="H58" s="190">
        <f>'Sold Volume'!K58/'Closed Transactions'!K58</f>
        <v>475412.86700040591</v>
      </c>
      <c r="I58" s="163">
        <f>'Sold Volume'!L58/'Closed Transactions'!L58</f>
        <v>455461.79846782429</v>
      </c>
    </row>
    <row r="59" spans="1:9" x14ac:dyDescent="0.2">
      <c r="A59" s="39">
        <v>38234</v>
      </c>
      <c r="B59" s="75">
        <f>'Sold Volume'!B59/'Closed Transactions'!B59</f>
        <v>176987.2264957265</v>
      </c>
      <c r="C59" s="75">
        <f>'Sold Volume'!C59/'Closed Transactions'!C59</f>
        <v>338301.90438247012</v>
      </c>
      <c r="D59" s="75">
        <f>'Sold Volume'!D59/'Closed Transactions'!D59</f>
        <v>611339.77611940296</v>
      </c>
      <c r="E59" s="75">
        <f>'Sold Volume'!E59/'Closed Transactions'!E59</f>
        <v>869993.75</v>
      </c>
      <c r="F59" s="75">
        <f>'Sold Volume'!I59/'Closed Transactions'!I59</f>
        <v>2369014.2857142859</v>
      </c>
      <c r="G59" s="75">
        <f>'Sold Volume'!J59/'Closed Transactions'!J59</f>
        <v>470650.08626198082</v>
      </c>
      <c r="H59" s="190">
        <f>'Sold Volume'!K59/'Closed Transactions'!K59</f>
        <v>475040.96968941001</v>
      </c>
      <c r="I59" s="163">
        <f>'Sold Volume'!L59/'Closed Transactions'!L59</f>
        <v>461795.4584219589</v>
      </c>
    </row>
    <row r="60" spans="1:9" x14ac:dyDescent="0.2">
      <c r="A60" s="39">
        <v>38264</v>
      </c>
      <c r="B60" s="75">
        <f>'Sold Volume'!B60/'Closed Transactions'!B60</f>
        <v>183705.98689956332</v>
      </c>
      <c r="C60" s="75">
        <f>'Sold Volume'!C60/'Closed Transactions'!C60</f>
        <v>339109.59360730596</v>
      </c>
      <c r="D60" s="75">
        <f>'Sold Volume'!D60/'Closed Transactions'!D60</f>
        <v>594197.01492537314</v>
      </c>
      <c r="E60" s="75">
        <f>'Sold Volume'!E60/'Closed Transactions'!E60</f>
        <v>865318.18181818177</v>
      </c>
      <c r="F60" s="75">
        <f>'Sold Volume'!I60/'Closed Transactions'!I60</f>
        <v>1953261.9047619049</v>
      </c>
      <c r="G60" s="75">
        <f>'Sold Volume'!J60/'Closed Transactions'!J60</f>
        <v>503692.09819967265</v>
      </c>
      <c r="H60" s="190">
        <f>'Sold Volume'!K60/'Closed Transactions'!K60</f>
        <v>477069.92651831248</v>
      </c>
      <c r="I60" s="163">
        <f>'Sold Volume'!L60/'Closed Transactions'!L60</f>
        <v>470112.88987187308</v>
      </c>
    </row>
    <row r="61" spans="1:9" x14ac:dyDescent="0.2">
      <c r="A61" s="39">
        <v>38295</v>
      </c>
      <c r="B61" s="75">
        <f>'Sold Volume'!B61/'Closed Transactions'!B61</f>
        <v>189904.34134615384</v>
      </c>
      <c r="C61" s="75">
        <f>'Sold Volume'!C61/'Closed Transactions'!C61</f>
        <v>349566.16279069765</v>
      </c>
      <c r="D61" s="75">
        <f>'Sold Volume'!D61/'Closed Transactions'!D61</f>
        <v>607077.79032258061</v>
      </c>
      <c r="E61" s="75">
        <f>'Sold Volume'!E61/'Closed Transactions'!E61</f>
        <v>856023.80952380947</v>
      </c>
      <c r="F61" s="75">
        <f>'Sold Volume'!I61/'Closed Transactions'!I61</f>
        <v>2027846.3921568627</v>
      </c>
      <c r="G61" s="75">
        <f>'Sold Volume'!J61/'Closed Transactions'!J61</f>
        <v>504617.33044982702</v>
      </c>
      <c r="H61" s="190">
        <f>'Sold Volume'!K61/'Closed Transactions'!K61</f>
        <v>478799.49413426028</v>
      </c>
      <c r="I61" s="163">
        <f>'Sold Volume'!L61/'Closed Transactions'!L61</f>
        <v>474124.822040734</v>
      </c>
    </row>
    <row r="62" spans="1:9" ht="13.5" thickBot="1" x14ac:dyDescent="0.25">
      <c r="A62" s="71">
        <v>38325</v>
      </c>
      <c r="B62" s="66">
        <f>'Sold Volume'!B62/'Closed Transactions'!B62</f>
        <v>187339.08171206227</v>
      </c>
      <c r="C62" s="66">
        <f>'Sold Volume'!C62/'Closed Transactions'!C62</f>
        <v>334485.89285714284</v>
      </c>
      <c r="D62" s="66">
        <f>'Sold Volume'!D62/'Closed Transactions'!D62</f>
        <v>613890.15151515149</v>
      </c>
      <c r="E62" s="66">
        <f>'Sold Volume'!E62/'Closed Transactions'!E62</f>
        <v>858041.90476190473</v>
      </c>
      <c r="F62" s="66">
        <f>'Sold Volume'!I62/'Closed Transactions'!I62</f>
        <v>1848095.8358208956</v>
      </c>
      <c r="G62" s="66">
        <f>'Sold Volume'!J62/'Closed Transactions'!J62</f>
        <v>471090.85042219539</v>
      </c>
      <c r="H62" s="194">
        <f>'Sold Volume'!K62/'Closed Transactions'!K62</f>
        <v>478162.67643248627</v>
      </c>
      <c r="I62" s="166">
        <f>'Sold Volume'!L62/'Closed Transactions'!L62</f>
        <v>478162.67643248627</v>
      </c>
    </row>
    <row r="63" spans="1:9" ht="13.5" thickBot="1" x14ac:dyDescent="0.25">
      <c r="A63" s="32">
        <v>38357</v>
      </c>
      <c r="B63" s="78">
        <f>'Sold Volume'!B63/'Closed Transactions'!B63</f>
        <v>197608.64573991031</v>
      </c>
      <c r="C63" s="78">
        <f>'Sold Volume'!D63/'Closed Transactions'!C63</f>
        <v>220918.3411764706</v>
      </c>
      <c r="D63" s="78">
        <f>'Sold Volume'!E63/'Closed Transactions'!D63</f>
        <v>503119.26229508198</v>
      </c>
      <c r="E63" s="78">
        <f>'Sold Volume'!E63/'Closed Transactions'!E63</f>
        <v>852507.63888888888</v>
      </c>
      <c r="F63" s="136">
        <f>'Sold Volume'!I63/'Closed Transactions'!I63</f>
        <v>1823633.6363636365</v>
      </c>
      <c r="G63" s="78">
        <f>'Sold Volume'!J63/'Closed Transactions'!J63</f>
        <v>576180.60899653984</v>
      </c>
      <c r="H63" s="197">
        <f>G63</f>
        <v>576180.60899653984</v>
      </c>
      <c r="I63" s="16">
        <f>'Sold Volume'!L63/'Closed Transactions'!L63</f>
        <v>484602.6360892005</v>
      </c>
    </row>
    <row r="64" spans="1:9" ht="13.5" thickBot="1" x14ac:dyDescent="0.25">
      <c r="A64" s="33">
        <v>38388</v>
      </c>
      <c r="B64" s="78">
        <f>'Sold Volume'!B64/'Closed Transactions'!B64</f>
        <v>202505.18378378378</v>
      </c>
      <c r="C64" s="78">
        <f>'Sold Volume'!C64/'Closed Transactions'!C64</f>
        <v>347204.39268292685</v>
      </c>
      <c r="D64" s="78">
        <f>'Sold Volume'!D64/'Closed Transactions'!D64</f>
        <v>599105.92063492059</v>
      </c>
      <c r="E64" s="78">
        <f>'Sold Volume'!E64/'Closed Transactions'!E64</f>
        <v>873199.24590163934</v>
      </c>
      <c r="F64" s="73">
        <f>'Sold Volume'!I64/'Closed Transactions'!I64</f>
        <v>2362025.1544715445</v>
      </c>
      <c r="G64" s="78">
        <f>'Sold Volume'!J64/'Closed Transactions'!J64</f>
        <v>661987.68397790054</v>
      </c>
      <c r="H64" s="195">
        <f>'Sold Volume'!K64/'Closed Transactions'!K64</f>
        <v>620004.19977426634</v>
      </c>
      <c r="I64" s="5">
        <f>'Sold Volume'!L64/'Closed Transactions'!L64</f>
        <v>503993.25649350649</v>
      </c>
    </row>
    <row r="65" spans="1:9" ht="13.5" thickBot="1" x14ac:dyDescent="0.25">
      <c r="A65" s="33">
        <v>38416</v>
      </c>
      <c r="B65" s="78">
        <f>'Sold Volume'!B65/'Closed Transactions'!B65</f>
        <v>202750.67111111112</v>
      </c>
      <c r="C65" s="78">
        <f>'Sold Volume'!C65/'Closed Transactions'!C65</f>
        <v>352501.47275922669</v>
      </c>
      <c r="D65" s="78">
        <f>'Sold Volume'!D65/'Closed Transactions'!D65</f>
        <v>612921.27516778524</v>
      </c>
      <c r="E65" s="78">
        <f>'Sold Volume'!E65/'Closed Transactions'!E65</f>
        <v>862894.62365591398</v>
      </c>
      <c r="F65" s="73">
        <f>'Sold Volume'!I65/'Closed Transactions'!I65</f>
        <v>1966296.664556962</v>
      </c>
      <c r="G65" s="78">
        <f>'Sold Volume'!J65/'Closed Transactions'!J65</f>
        <v>610085.07705192629</v>
      </c>
      <c r="H65" s="195">
        <f>'Sold Volume'!K65/'Closed Transactions'!K65</f>
        <v>616011.13418745785</v>
      </c>
      <c r="I65" s="5">
        <f>'Sold Volume'!L65/'Closed Transactions'!L65</f>
        <v>516656.88885741268</v>
      </c>
    </row>
    <row r="66" spans="1:9" ht="13.5" thickBot="1" x14ac:dyDescent="0.25">
      <c r="A66" s="33">
        <v>38447</v>
      </c>
      <c r="B66" s="78">
        <f>'Sold Volume'!B66/'Closed Transactions'!B66</f>
        <v>198632.07692307694</v>
      </c>
      <c r="C66" s="78">
        <f>'Sold Volume'!C66/'Closed Transactions'!C66</f>
        <v>353950.19822485209</v>
      </c>
      <c r="D66" s="78">
        <f>'Sold Volume'!D66/'Closed Transactions'!D66</f>
        <v>601588.25116279069</v>
      </c>
      <c r="E66" s="78">
        <f>'Sold Volume'!E66/'Closed Transactions'!E66</f>
        <v>850534.92792792793</v>
      </c>
      <c r="F66" s="73">
        <f>'Sold Volume'!I66/'Closed Transactions'!I66</f>
        <v>1865898.5113636365</v>
      </c>
      <c r="G66" s="78">
        <f>'Sold Volume'!J66/'Closed Transactions'!J66</f>
        <v>608507.61838235299</v>
      </c>
      <c r="H66" s="195">
        <f>'Sold Volume'!K66/'Closed Transactions'!K66</f>
        <v>613652.19255663431</v>
      </c>
      <c r="I66" s="5">
        <f>'Sold Volume'!L66/'Closed Transactions'!L66</f>
        <v>531945.58117516013</v>
      </c>
    </row>
    <row r="67" spans="1:9" ht="13.5" thickBot="1" x14ac:dyDescent="0.25">
      <c r="A67" s="33">
        <v>38477</v>
      </c>
      <c r="B67" s="78">
        <f>'Sold Volume'!B67/'Closed Transactions'!B67</f>
        <v>207673.71875</v>
      </c>
      <c r="C67" s="78">
        <f>'Sold Volume'!C67/'Closed Transactions'!C67</f>
        <v>356087.10634648369</v>
      </c>
      <c r="D67" s="78">
        <f>'Sold Volume'!D67/'Closed Transactions'!D67</f>
        <v>611785.67475728155</v>
      </c>
      <c r="E67" s="78">
        <f>'Sold Volume'!E67/'Closed Transactions'!E67</f>
        <v>862721.73913043481</v>
      </c>
      <c r="F67" s="73">
        <f>'Sold Volume'!I67/'Closed Transactions'!I67</f>
        <v>1887291.4285714286</v>
      </c>
      <c r="G67" s="78">
        <f>'Sold Volume'!J67/'Closed Transactions'!J67</f>
        <v>631339.77419354836</v>
      </c>
      <c r="H67" s="195">
        <f>'Sold Volume'!K67/'Closed Transactions'!K67</f>
        <v>617515.65889792226</v>
      </c>
      <c r="I67" s="5">
        <f>'Sold Volume'!L67/'Closed Transactions'!L67</f>
        <v>548448.61626001459</v>
      </c>
    </row>
    <row r="68" spans="1:9" ht="13.5" thickBot="1" x14ac:dyDescent="0.25">
      <c r="A68" s="33">
        <v>38508</v>
      </c>
      <c r="B68" s="78">
        <f>'Sold Volume'!B68/'Closed Transactions'!B68</f>
        <v>201781.85365853659</v>
      </c>
      <c r="C68" s="78">
        <f>'Sold Volume'!C68/'Closed Transactions'!C68</f>
        <v>359330.86591276253</v>
      </c>
      <c r="D68" s="78">
        <f>'Sold Volume'!D68/'Closed Transactions'!D68</f>
        <v>594604.05069124419</v>
      </c>
      <c r="E68" s="78">
        <f>'Sold Volume'!E68/'Closed Transactions'!E68</f>
        <v>856402.4752475248</v>
      </c>
      <c r="F68" s="73">
        <f>'Sold Volume'!I68/'Closed Transactions'!I68</f>
        <v>2042783.5421686748</v>
      </c>
      <c r="G68" s="78">
        <f>'Sold Volume'!J68/'Closed Transactions'!J68</f>
        <v>654056.09380097874</v>
      </c>
      <c r="H68" s="195">
        <f>'Sold Volume'!K68/'Closed Transactions'!K68</f>
        <v>624141.6865848247</v>
      </c>
      <c r="I68" s="5">
        <f>'Sold Volume'!L68/'Closed Transactions'!L68</f>
        <v>564929.68106642563</v>
      </c>
    </row>
    <row r="69" spans="1:9" ht="13.5" thickBot="1" x14ac:dyDescent="0.25">
      <c r="A69" s="33">
        <v>38538</v>
      </c>
      <c r="B69" s="78">
        <f>'Sold Volume'!B69/'Closed Transactions'!B69</f>
        <v>201196.2</v>
      </c>
      <c r="C69" s="78">
        <f>'Sold Volume'!C69/'Closed Transactions'!C69</f>
        <v>356964.05117270787</v>
      </c>
      <c r="D69" s="78">
        <f>'Sold Volume'!D69/'Closed Transactions'!D69</f>
        <v>606614.92814371258</v>
      </c>
      <c r="E69" s="78">
        <f>'Sold Volume'!E69/'Closed Transactions'!E69</f>
        <v>862094.22535211267</v>
      </c>
      <c r="F69" s="73">
        <f>'Sold Volume'!I69/'Closed Transactions'!I69</f>
        <v>2386859.0566037735</v>
      </c>
      <c r="G69" s="78">
        <f>'Sold Volume'!J69/'Closed Transactions'!J69</f>
        <v>668194.05345211586</v>
      </c>
      <c r="H69" s="195">
        <f>'Sold Volume'!K69/'Closed Transactions'!K69</f>
        <v>629306.72450711578</v>
      </c>
      <c r="I69" s="5">
        <f>'Sold Volume'!L69/'Closed Transactions'!L69</f>
        <v>582933.61122642364</v>
      </c>
    </row>
    <row r="70" spans="1:9" ht="13.5" thickBot="1" x14ac:dyDescent="0.25">
      <c r="A70" s="33">
        <v>38569</v>
      </c>
      <c r="B70" s="77">
        <f>'Sold Volume'!B70/'Closed Transactions'!B70</f>
        <v>208635.03296703298</v>
      </c>
      <c r="C70" s="78">
        <f>'Sold Volume'!C70/'Closed Transactions'!C70</f>
        <v>359740.61297071131</v>
      </c>
      <c r="D70" s="78">
        <f>'Sold Volume'!D70/'Closed Transactions'!D70</f>
        <v>603753.01058201061</v>
      </c>
      <c r="E70" s="78">
        <f>'Sold Volume'!E70/'Closed Transactions'!E70</f>
        <v>848170.76923076925</v>
      </c>
      <c r="F70" s="73">
        <f>'Sold Volume'!I70/'Closed Transactions'!I70</f>
        <v>1756660.7843137255</v>
      </c>
      <c r="G70" s="78">
        <f>'Sold Volume'!J70/'Closed Transactions'!J70</f>
        <v>583093.64324324322</v>
      </c>
      <c r="H70" s="195">
        <f>'Sold Volume'!K70/'Closed Transactions'!K70</f>
        <v>624326.86661230191</v>
      </c>
      <c r="I70" s="5">
        <f>'Sold Volume'!L70/'Closed Transactions'!L70</f>
        <v>591717.82873174211</v>
      </c>
    </row>
    <row r="71" spans="1:9" ht="13.5" thickBot="1" x14ac:dyDescent="0.25">
      <c r="A71" s="33">
        <v>38600</v>
      </c>
      <c r="B71" s="78">
        <f>'Sold Volume'!B71/'Closed Transactions'!B71</f>
        <v>205409.14634146341</v>
      </c>
      <c r="C71" s="78">
        <f>'Sold Volume'!C71/'Closed Transactions'!C71</f>
        <v>363410.78472222225</v>
      </c>
      <c r="D71" s="78">
        <f>'Sold Volume'!D71/'Closed Transactions'!D71</f>
        <v>599948.57823129254</v>
      </c>
      <c r="E71" s="78">
        <f>'Sold Volume'!E71/'Closed Transactions'!E71</f>
        <v>866387.87878787878</v>
      </c>
      <c r="F71" s="73">
        <f>'Sold Volume'!I71/'Closed Transactions'!I71</f>
        <v>1762900.1724137932</v>
      </c>
      <c r="G71" s="78">
        <f>'Sold Volume'!J71/'Closed Transactions'!J71</f>
        <v>580569.24447174452</v>
      </c>
      <c r="H71" s="195">
        <f>'Sold Volume'!K71/'Closed Transactions'!K71</f>
        <v>620536.83634815924</v>
      </c>
      <c r="I71" s="5">
        <f>'Sold Volume'!L71/'Closed Transactions'!L71</f>
        <v>597561.68465311849</v>
      </c>
    </row>
    <row r="72" spans="1:9" ht="13.5" thickBot="1" x14ac:dyDescent="0.25">
      <c r="A72" s="33">
        <v>38630</v>
      </c>
      <c r="B72" s="78">
        <f>'Sold Volume'!B72/'Closed Transactions'!B72</f>
        <v>203445.09615384616</v>
      </c>
      <c r="C72" s="78">
        <f>'Sold Volume'!C72/'Closed Transactions'!C72</f>
        <v>362631.7297297297</v>
      </c>
      <c r="D72" s="78">
        <f>'Sold Volume'!D72/'Closed Transactions'!D72</f>
        <v>605898.39423076925</v>
      </c>
      <c r="E72" s="78">
        <f>'Sold Volume'!E72/'Closed Transactions'!E72</f>
        <v>869915.97872340423</v>
      </c>
      <c r="F72" s="73">
        <f>'Sold Volume'!I72/'Closed Transactions'!I72</f>
        <v>2035089.6825396826</v>
      </c>
      <c r="G72" s="78">
        <f>'Sold Volume'!J72/'Closed Transactions'!J72</f>
        <v>622826.10498220637</v>
      </c>
      <c r="H72" s="195">
        <f>'Sold Volume'!K72/'Closed Transactions'!K72</f>
        <v>620666.00993975904</v>
      </c>
      <c r="I72" s="5">
        <f>'Sold Volume'!L72/'Closed Transactions'!L72</f>
        <v>603856.47849036683</v>
      </c>
    </row>
    <row r="73" spans="1:9" ht="13.5" thickBot="1" x14ac:dyDescent="0.25">
      <c r="A73" s="33">
        <v>38661</v>
      </c>
      <c r="B73" s="78">
        <f>'Sold Volume'!B73/'Closed Transactions'!B73</f>
        <v>205786.24528301886</v>
      </c>
      <c r="C73" s="77">
        <f>'Sold Volume'!C73/'Closed Transactions'!C73</f>
        <v>369466.27664974617</v>
      </c>
      <c r="D73" s="78">
        <f>'Sold Volume'!D73/'Closed Transactions'!D73</f>
        <v>602970.56737588649</v>
      </c>
      <c r="E73" s="78">
        <f>'Sold Volume'!E73/'Closed Transactions'!E73</f>
        <v>851489.69047619053</v>
      </c>
      <c r="F73" s="73">
        <f>'Sold Volume'!I73/'Closed Transactions'!I73</f>
        <v>1811064.4444444445</v>
      </c>
      <c r="G73" s="78">
        <f>'Sold Volume'!J73/'Closed Transactions'!J73</f>
        <v>596278.51054852316</v>
      </c>
      <c r="H73" s="195">
        <f>'Sold Volume'!K73/'Closed Transactions'!K73</f>
        <v>619041.09080685966</v>
      </c>
      <c r="I73" s="5">
        <f>'Sold Volume'!L73/'Closed Transactions'!L73</f>
        <v>608375.80826086958</v>
      </c>
    </row>
    <row r="74" spans="1:9" ht="13.5" thickBot="1" x14ac:dyDescent="0.25">
      <c r="A74" s="34">
        <v>38691</v>
      </c>
      <c r="B74" s="202">
        <f>'Sold Volume'!B74/'Closed Transactions'!B74</f>
        <v>205389.8148148148</v>
      </c>
      <c r="C74" s="202">
        <f>'Sold Volume'!C74/'Closed Transactions'!C74</f>
        <v>358190.28044280445</v>
      </c>
      <c r="D74" s="202">
        <f>'Sold Volume'!D74/'Closed Transactions'!D74</f>
        <v>600356.55833333335</v>
      </c>
      <c r="E74" s="202">
        <f>'Sold Volume'!E74/'Closed Transactions'!E74</f>
        <v>862387.80487804883</v>
      </c>
      <c r="F74" s="68">
        <f>'Sold Volume'!I74/'Closed Transactions'!I74</f>
        <v>1906435.7142857143</v>
      </c>
      <c r="G74" s="202">
        <f>'Sold Volume'!J74/'Closed Transactions'!J74</f>
        <v>643617.85612788633</v>
      </c>
      <c r="H74" s="192">
        <f>'Sold Volume'!K74/'Closed Transactions'!K74</f>
        <v>620272.77309951931</v>
      </c>
      <c r="I74" s="14">
        <f>'Sold Volume'!L74/'Closed Transactions'!L74</f>
        <v>620272.77309951931</v>
      </c>
    </row>
    <row r="75" spans="1:9" ht="13.5" thickBot="1" x14ac:dyDescent="0.25">
      <c r="A75" s="129">
        <v>38723</v>
      </c>
      <c r="B75" s="74">
        <f>'Sold Volume'!B75/'Closed Transactions'!B75</f>
        <v>188712.92727272728</v>
      </c>
      <c r="C75" s="74">
        <f>'Sold Volume'!C75/'Closed Transactions'!C75</f>
        <v>355780.82264150941</v>
      </c>
      <c r="D75" s="74">
        <f>'Sold Volume'!D75/'Closed Transactions'!D75</f>
        <v>614575.69298245618</v>
      </c>
      <c r="E75" s="74">
        <f>'Sold Volume'!E75/'Closed Transactions'!E75</f>
        <v>858216.98113207542</v>
      </c>
      <c r="F75" s="74">
        <f>'Sold Volume'!I75/'Closed Transactions'!I75</f>
        <v>2117869.9479166665</v>
      </c>
      <c r="G75" s="74">
        <f>'Sold Volume'!J75/'Closed Transactions'!J75</f>
        <v>726455.87135506002</v>
      </c>
      <c r="H75" s="196">
        <f>'Sold Volume'!K75/'Closed Transactions'!K75</f>
        <v>726455.87135506002</v>
      </c>
      <c r="I75" s="135">
        <f>'Sold Volume'!L75/'Closed Transactions'!L75</f>
        <v>629417.30757990864</v>
      </c>
    </row>
    <row r="76" spans="1:9" ht="13.5" thickBot="1" x14ac:dyDescent="0.25">
      <c r="A76" s="132">
        <v>38754</v>
      </c>
      <c r="B76" s="74">
        <f>'Sold Volume'!B76/'Closed Transactions'!B76</f>
        <v>197746.57142857142</v>
      </c>
      <c r="C76" s="74">
        <f>'Sold Volume'!C76/'Closed Transactions'!C76</f>
        <v>364105.72839506174</v>
      </c>
      <c r="D76" s="74">
        <f>'Sold Volume'!D76/'Closed Transactions'!D76</f>
        <v>590278.4615384615</v>
      </c>
      <c r="E76" s="74">
        <f>'Sold Volume'!E76/'Closed Transactions'!E76</f>
        <v>846365.375</v>
      </c>
      <c r="F76" s="76">
        <f>'Sold Volume'!I76/'Closed Transactions'!I76</f>
        <v>2652204.7413793104</v>
      </c>
      <c r="G76" s="74">
        <f>'Sold Volume'!J76/'Closed Transactions'!J76</f>
        <v>731002.97327394213</v>
      </c>
      <c r="H76" s="822">
        <f>'Sold Volume'!K76/'Closed Transactions'!K76</f>
        <v>728434.21317829459</v>
      </c>
      <c r="I76" s="163">
        <f>'Sold Volume'!L76/'Closed Transactions'!L76</f>
        <v>630954.92652944545</v>
      </c>
    </row>
    <row r="77" spans="1:9" ht="13.5" thickBot="1" x14ac:dyDescent="0.25">
      <c r="A77" s="132">
        <v>38782</v>
      </c>
      <c r="B77" s="74">
        <f>'Sold Volume'!B77/'Closed Transactions'!B77</f>
        <v>186425</v>
      </c>
      <c r="C77" s="74">
        <f>'Sold Volume'!C77/'Closed Transactions'!C77</f>
        <v>364123.36011904763</v>
      </c>
      <c r="D77" s="74">
        <f>'Sold Volume'!D77/'Closed Transactions'!D77</f>
        <v>604601.75438596494</v>
      </c>
      <c r="E77" s="74">
        <f>'Sold Volume'!E77/'Closed Transactions'!E77</f>
        <v>865089.13043478259</v>
      </c>
      <c r="F77" s="75">
        <f>'Sold Volume'!I77/'Closed Transactions'!I77</f>
        <v>2029860.576923077</v>
      </c>
      <c r="G77" s="74">
        <f>'Sold Volume'!J77/'Closed Transactions'!J77</f>
        <v>692161.73099415202</v>
      </c>
      <c r="H77" s="190">
        <f>'Sold Volume'!K77/'Closed Transactions'!K77</f>
        <v>713975.95104895101</v>
      </c>
      <c r="I77" s="163">
        <f>'Sold Volume'!L77/'Closed Transactions'!L77</f>
        <v>637644.0345552885</v>
      </c>
    </row>
    <row r="78" spans="1:9" ht="13.5" thickBot="1" x14ac:dyDescent="0.25">
      <c r="A78" s="132">
        <v>38813</v>
      </c>
      <c r="B78" s="74">
        <f>'Sold Volume'!B78/'Closed Transactions'!B78</f>
        <v>191207.78125</v>
      </c>
      <c r="C78" s="74">
        <f>'Sold Volume'!C78/'Closed Transactions'!C78</f>
        <v>355872.53985507245</v>
      </c>
      <c r="D78" s="74">
        <f>'Sold Volume'!D78/'Closed Transactions'!D78</f>
        <v>597717.07317073166</v>
      </c>
      <c r="E78" s="74">
        <f>'Sold Volume'!E78/'Closed Transactions'!E78</f>
        <v>858874.1276595745</v>
      </c>
      <c r="F78" s="75">
        <f>'Sold Volume'!I78/'Closed Transactions'!I78</f>
        <v>2072598.801724138</v>
      </c>
      <c r="G78" s="820">
        <f>'Sold Volume'!J78/'Closed Transactions'!J78</f>
        <v>742437.48242811498</v>
      </c>
      <c r="H78" s="190">
        <f>'Sold Volume'!K78/'Closed Transactions'!K78</f>
        <v>721583.51665243378</v>
      </c>
      <c r="I78" s="163">
        <f>'Sold Volume'!L78/'Closed Transactions'!L78</f>
        <v>649019.84259459458</v>
      </c>
    </row>
    <row r="79" spans="1:9" ht="13.5" thickBot="1" x14ac:dyDescent="0.25">
      <c r="A79" s="132">
        <v>38843</v>
      </c>
      <c r="B79" s="74">
        <f>'Sold Volume'!B79/'Closed Transactions'!B79</f>
        <v>184628.76623376625</v>
      </c>
      <c r="C79" s="74">
        <f>'Sold Volume'!C79/'Closed Transactions'!C79</f>
        <v>355590.50541516248</v>
      </c>
      <c r="D79" s="74">
        <f>'Sold Volume'!D79/'Closed Transactions'!D79</f>
        <v>600134.40495867771</v>
      </c>
      <c r="E79" s="74">
        <f>'Sold Volume'!E79/'Closed Transactions'!E79</f>
        <v>857134.19148936169</v>
      </c>
      <c r="F79" s="75">
        <f>'Sold Volume'!I79/'Closed Transactions'!I79</f>
        <v>2068060.55</v>
      </c>
      <c r="G79" s="74">
        <f>'Sold Volume'!J79/'Closed Transactions'!J79</f>
        <v>695213.19935691322</v>
      </c>
      <c r="H79" s="190">
        <f>'Sold Volume'!K79/'Closed Transactions'!K79</f>
        <v>716049.6646423752</v>
      </c>
      <c r="I79" s="163">
        <f>'Sold Volume'!L79/'Closed Transactions'!L79</f>
        <v>654803.92092808499</v>
      </c>
    </row>
    <row r="80" spans="1:9" ht="13.5" thickBot="1" x14ac:dyDescent="0.25">
      <c r="A80" s="132">
        <v>38874</v>
      </c>
      <c r="B80" s="74">
        <f>'Sold Volume'!B80/'Closed Transactions'!B80</f>
        <v>188309.61538461538</v>
      </c>
      <c r="C80" s="74">
        <f>'Sold Volume'!C80/'Closed Transactions'!C80</f>
        <v>363225.12280701753</v>
      </c>
      <c r="D80" s="74">
        <f>'Sold Volume'!D80/'Closed Transactions'!D80</f>
        <v>602891.07692307688</v>
      </c>
      <c r="E80" s="74">
        <f>'Sold Volume'!E80/'Closed Transactions'!E80</f>
        <v>835695.38095238095</v>
      </c>
      <c r="F80" s="75">
        <f>'Sold Volume'!I80/'Closed Transactions'!I80</f>
        <v>1984439.6551724137</v>
      </c>
      <c r="G80" s="74">
        <f>'Sold Volume'!J80/'Closed Transactions'!J80</f>
        <v>663803.20877192984</v>
      </c>
      <c r="H80" s="190">
        <f>'Sold Volume'!K80/'Closed Transactions'!K80</f>
        <v>707622.81692133565</v>
      </c>
      <c r="I80" s="163">
        <f>'Sold Volume'!L80/'Closed Transactions'!L80</f>
        <v>655559.06394404895</v>
      </c>
    </row>
    <row r="81" spans="1:9" ht="13.5" thickBot="1" x14ac:dyDescent="0.25">
      <c r="A81" s="132">
        <v>38904</v>
      </c>
      <c r="B81" s="74">
        <f>'Sold Volume'!B81/'Closed Transactions'!B81</f>
        <v>198176.98039215687</v>
      </c>
      <c r="C81" s="74">
        <f>'Sold Volume'!C81/'Closed Transactions'!C81</f>
        <v>353847</v>
      </c>
      <c r="D81" s="74">
        <f>'Sold Volume'!D81/'Closed Transactions'!D81</f>
        <v>600149.15254237293</v>
      </c>
      <c r="E81" s="74">
        <f>'Sold Volume'!E81/'Closed Transactions'!E81</f>
        <v>833717.96296296292</v>
      </c>
      <c r="F81" s="75">
        <f>'Sold Volume'!I81/'Closed Transactions'!I81</f>
        <v>2186564.375</v>
      </c>
      <c r="G81" s="74">
        <f>'Sold Volume'!J81/'Closed Transactions'!J81</f>
        <v>633118.70389610389</v>
      </c>
      <c r="H81" s="190">
        <f>'Sold Volume'!K81/'Closed Transactions'!K81</f>
        <v>700303.58152589947</v>
      </c>
      <c r="I81" s="163">
        <f>'Sold Volume'!L81/'Closed Transactions'!L81</f>
        <v>652892.16253002407</v>
      </c>
    </row>
    <row r="82" spans="1:9" ht="13.5" thickBot="1" x14ac:dyDescent="0.25">
      <c r="A82" s="132">
        <v>38935</v>
      </c>
      <c r="B82" s="74">
        <f>'Sold Volume'!B82/'Closed Transactions'!B82</f>
        <v>191786.875</v>
      </c>
      <c r="C82" s="74">
        <f>'Sold Volume'!C82/'Closed Transactions'!C82</f>
        <v>355687.94312796206</v>
      </c>
      <c r="D82" s="74">
        <f>'Sold Volume'!D82/'Closed Transactions'!D82</f>
        <v>591226.43137254904</v>
      </c>
      <c r="E82" s="74">
        <f>'Sold Volume'!E82/'Closed Transactions'!E82</f>
        <v>848643.47826086951</v>
      </c>
      <c r="F82" s="75">
        <f>'Sold Volume'!I82/'Closed Transactions'!I82</f>
        <v>1803983.3333333333</v>
      </c>
      <c r="G82" s="74">
        <f>'Sold Volume'!J82/'Closed Transactions'!J82</f>
        <v>589561.18734177214</v>
      </c>
      <c r="H82" s="190">
        <f>'Sold Volume'!K82/'Closed Transactions'!K82</f>
        <v>690163.7471024571</v>
      </c>
      <c r="I82" s="163">
        <f>'Sold Volume'!L82/'Closed Transactions'!L82</f>
        <v>658571.06763354398</v>
      </c>
    </row>
    <row r="83" spans="1:9" ht="13.5" thickBot="1" x14ac:dyDescent="0.25">
      <c r="A83" s="132">
        <v>38966</v>
      </c>
      <c r="B83" s="74">
        <f>'Sold Volume'!B83/'Closed Transactions'!B83</f>
        <v>197273.22222222222</v>
      </c>
      <c r="C83" s="74">
        <f>'Sold Volume'!C83/'Closed Transactions'!C83</f>
        <v>353826.84541062801</v>
      </c>
      <c r="D83" s="74">
        <f>'Sold Volume'!D83/'Closed Transactions'!D83</f>
        <v>600315.21739130432</v>
      </c>
      <c r="E83" s="74">
        <f>'Sold Volume'!E83/'Closed Transactions'!E83</f>
        <v>860479.96</v>
      </c>
      <c r="F83" s="75">
        <f>'Sold Volume'!I83/'Closed Transactions'!I83</f>
        <v>2413997.3214285714</v>
      </c>
      <c r="G83" s="74">
        <f>'Sold Volume'!J83/'Closed Transactions'!J83</f>
        <v>691250.67010309279</v>
      </c>
      <c r="H83" s="190">
        <f>'Sold Volume'!K83/'Closed Transactions'!K83</f>
        <v>690253.43789876648</v>
      </c>
      <c r="I83" s="163">
        <f>'Sold Volume'!L83/'Closed Transactions'!L83</f>
        <v>670221.90425206488</v>
      </c>
    </row>
    <row r="84" spans="1:9" ht="13.5" thickBot="1" x14ac:dyDescent="0.25">
      <c r="A84" s="132">
        <v>38996</v>
      </c>
      <c r="B84" s="74">
        <f>'Sold Volume'!B84/'Closed Transactions'!B84</f>
        <v>205240.4827586207</v>
      </c>
      <c r="C84" s="74">
        <f>'Sold Volume'!C84/'Closed Transactions'!C84</f>
        <v>345269.02352941176</v>
      </c>
      <c r="D84" s="74">
        <f>'Sold Volume'!D84/'Closed Transactions'!D84</f>
        <v>620888.4615384615</v>
      </c>
      <c r="E84" s="74">
        <f>'Sold Volume'!E84/'Closed Transactions'!E84</f>
        <v>843502.77777777775</v>
      </c>
      <c r="F84" s="75">
        <f>'Sold Volume'!I84/'Closed Transactions'!I84</f>
        <v>2439776.1041666665</v>
      </c>
      <c r="G84" s="74">
        <f>'Sold Volume'!J84/'Closed Transactions'!J84</f>
        <v>682001.90690690686</v>
      </c>
      <c r="H84" s="190">
        <f>'Sold Volume'!K84/'Closed Transactions'!K84</f>
        <v>689707.70605759684</v>
      </c>
      <c r="I84" s="163">
        <f>'Sold Volume'!L84/'Closed Transactions'!L84</f>
        <v>675065.64812173089</v>
      </c>
    </row>
    <row r="85" spans="1:9" ht="13.5" thickBot="1" x14ac:dyDescent="0.25">
      <c r="A85" s="132">
        <v>39027</v>
      </c>
      <c r="B85" s="74">
        <f>'Sold Volume'!B85/'Closed Transactions'!B85</f>
        <v>191815.33898305084</v>
      </c>
      <c r="C85" s="74">
        <f>'Sold Volume'!C85/'Closed Transactions'!C85</f>
        <v>354507.17365269462</v>
      </c>
      <c r="D85" s="74">
        <f>'Sold Volume'!D85/'Closed Transactions'!D85</f>
        <v>594536.3414634146</v>
      </c>
      <c r="E85" s="74">
        <f>'Sold Volume'!E85/'Closed Transactions'!E85</f>
        <v>853852.55</v>
      </c>
      <c r="F85" s="75">
        <f>'Sold Volume'!I85/'Closed Transactions'!I85</f>
        <v>2436507.7872340428</v>
      </c>
      <c r="G85" s="74">
        <f>'Sold Volume'!J85/'Closed Transactions'!J85</f>
        <v>678109.91017964075</v>
      </c>
      <c r="H85" s="190">
        <f>'Sold Volume'!K85/'Closed Transactions'!K85</f>
        <v>688986.21903520206</v>
      </c>
      <c r="I85" s="163">
        <f>'Sold Volume'!L85/'Closed Transactions'!L85</f>
        <v>684680.35451786919</v>
      </c>
    </row>
    <row r="86" spans="1:9" ht="13.5" thickBot="1" x14ac:dyDescent="0.25">
      <c r="A86" s="133">
        <v>39057</v>
      </c>
      <c r="B86" s="214">
        <f>'Sold Volume'!B86/'Closed Transactions'!B86</f>
        <v>195221.95714285714</v>
      </c>
      <c r="C86" s="214">
        <f>'Sold Volume'!C86/'Closed Transactions'!C86</f>
        <v>345251.68131868134</v>
      </c>
      <c r="D86" s="214">
        <f>'Sold Volume'!D86/'Closed Transactions'!D86</f>
        <v>587815.27272727271</v>
      </c>
      <c r="E86" s="214">
        <f>'Sold Volume'!E86/'Closed Transactions'!E86</f>
        <v>858799.96</v>
      </c>
      <c r="F86" s="66">
        <f>'Sold Volume'!I86/'Closed Transactions'!I86</f>
        <v>2022148.6229508198</v>
      </c>
      <c r="G86" s="214">
        <f>'Sold Volume'!J86/'Closed Transactions'!J86</f>
        <v>645425.56743002543</v>
      </c>
      <c r="H86" s="194">
        <f>'Sold Volume'!K86/'Closed Transactions'!K86</f>
        <v>686015.14370010409</v>
      </c>
      <c r="I86" s="166">
        <f>'Sold Volume'!L86/'Closed Transactions'!L86</f>
        <v>686015.14370010409</v>
      </c>
    </row>
    <row r="87" spans="1:9" ht="13.5" thickBot="1" x14ac:dyDescent="0.25">
      <c r="A87" s="218">
        <v>39088</v>
      </c>
      <c r="B87" s="228">
        <f>'Sold Volume'!B87/'Closed Transactions'!B87</f>
        <v>200036.2048192771</v>
      </c>
      <c r="C87" s="228">
        <f>'Sold Volume'!C87/'Closed Transactions'!C87</f>
        <v>345632.51937984495</v>
      </c>
      <c r="D87" s="228">
        <f>'Sold Volume'!D87/'Closed Transactions'!D87</f>
        <v>594777.61904761905</v>
      </c>
      <c r="E87" s="228">
        <f>'Sold Volume'!E87/'Closed Transactions'!E87</f>
        <v>849781.43333333335</v>
      </c>
      <c r="F87" s="228">
        <f>'Sold Volume'!I87/'Closed Transactions'!I87</f>
        <v>2293854.4262295081</v>
      </c>
      <c r="G87" s="228">
        <f>'Sold Volume'!J87/'Closed Transactions'!J87</f>
        <v>721527.7404371585</v>
      </c>
      <c r="H87" s="229">
        <f>'Sold Volume'!K87/'Closed Transactions'!K87</f>
        <v>721527.7404371585</v>
      </c>
      <c r="I87" s="230">
        <f>'Sold Volume'!L87/'Closed Transactions'!L87</f>
        <v>684107.23859332735</v>
      </c>
    </row>
    <row r="88" spans="1:9" ht="13.5" thickBot="1" x14ac:dyDescent="0.25">
      <c r="A88" s="219">
        <v>39119</v>
      </c>
      <c r="B88" s="228">
        <f>'Sold Volume'!B88/'Closed Transactions'!B88</f>
        <v>175161.90140845071</v>
      </c>
      <c r="C88" s="228">
        <f>'Sold Volume'!C88/'Closed Transactions'!C88</f>
        <v>347418.14792899409</v>
      </c>
      <c r="D88" s="228">
        <f>'Sold Volume'!D88/'Closed Transactions'!D88</f>
        <v>601680.66666666663</v>
      </c>
      <c r="E88" s="228">
        <f>'Sold Volume'!E88/'Closed Transactions'!E88</f>
        <v>859218.75</v>
      </c>
      <c r="F88" s="231">
        <f>'Sold Volume'!I88/'Closed Transactions'!I88</f>
        <v>2133057.9487179485</v>
      </c>
      <c r="G88" s="228">
        <f>'Sold Volume'!J88/'Closed Transactions'!J88</f>
        <v>737016.95607235143</v>
      </c>
      <c r="H88" s="821">
        <f>'Sold Volume'!K88/'Closed Transactions'!K88</f>
        <v>729488.33333333337</v>
      </c>
      <c r="I88" s="222">
        <f>'Sold Volume'!L88/'Closed Transactions'!L88</f>
        <v>684001.43443370413</v>
      </c>
    </row>
    <row r="89" spans="1:9" ht="13.5" thickBot="1" x14ac:dyDescent="0.25">
      <c r="A89" s="219">
        <v>39147</v>
      </c>
      <c r="B89" s="228">
        <f>'Sold Volume'!B89/'Closed Transactions'!B89</f>
        <v>194110.54128440368</v>
      </c>
      <c r="C89" s="228">
        <f>'Sold Volume'!C89/'Closed Transactions'!C89</f>
        <v>340045.02510460251</v>
      </c>
      <c r="D89" s="228">
        <f>'Sold Volume'!D89/'Closed Transactions'!D89</f>
        <v>597458.88888888888</v>
      </c>
      <c r="E89" s="228">
        <f>'Sold Volume'!E89/'Closed Transactions'!E89</f>
        <v>869008.18181818177</v>
      </c>
      <c r="F89" s="231">
        <f>'Sold Volume'!I89/'Closed Transactions'!I89</f>
        <v>2151821</v>
      </c>
      <c r="G89" s="228">
        <f>'Sold Volume'!J89/'Closed Transactions'!J89</f>
        <v>710513.18608695653</v>
      </c>
      <c r="H89" s="232">
        <f>'Sold Volume'!K89/'Closed Transactions'!K89</f>
        <v>721272.4375</v>
      </c>
      <c r="I89" s="222">
        <f>'Sold Volume'!L89/'Closed Transactions'!L89</f>
        <v>685799.46464458504</v>
      </c>
    </row>
    <row r="90" spans="1:9" ht="13.5" thickBot="1" x14ac:dyDescent="0.25">
      <c r="A90" s="219">
        <v>39178</v>
      </c>
      <c r="B90" s="228">
        <f>'Sold Volume'!B90/'Closed Transactions'!B90</f>
        <v>188973.18897637795</v>
      </c>
      <c r="C90" s="228">
        <f>'Sold Volume'!C90/'Closed Transactions'!C90</f>
        <v>351285.04910714284</v>
      </c>
      <c r="D90" s="228">
        <f>'Sold Volume'!D90/'Closed Transactions'!D90</f>
        <v>595444.375</v>
      </c>
      <c r="E90" s="228">
        <f>'Sold Volume'!E90/'Closed Transactions'!E90</f>
        <v>845013</v>
      </c>
      <c r="F90" s="231">
        <f>'Sold Volume'!I90/'Closed Transactions'!I90</f>
        <v>2073571.1666666667</v>
      </c>
      <c r="G90" s="228">
        <f>'Sold Volume'!J90/'Closed Transactions'!J90</f>
        <v>693101.03773584904</v>
      </c>
      <c r="H90" s="232">
        <f>'Sold Volume'!K90/'Closed Transactions'!K90</f>
        <v>712678.02302459441</v>
      </c>
      <c r="I90" s="222">
        <f>'Sold Volume'!L90/'Closed Transactions'!L90</f>
        <v>679947.17013693496</v>
      </c>
    </row>
    <row r="91" spans="1:9" ht="13.5" thickBot="1" x14ac:dyDescent="0.25">
      <c r="A91" s="219">
        <v>39208</v>
      </c>
      <c r="B91" s="228">
        <f>'Sold Volume'!B91/'Closed Transactions'!B91</f>
        <v>189725.59055118111</v>
      </c>
      <c r="C91" s="228">
        <f>'Sold Volume'!C91/'Closed Transactions'!C91</f>
        <v>341500.85416666669</v>
      </c>
      <c r="D91" s="228">
        <f>'Sold Volume'!D91/'Closed Transactions'!D91</f>
        <v>600397.8773584906</v>
      </c>
      <c r="E91" s="228">
        <f>'Sold Volume'!E91/'Closed Transactions'!E91</f>
        <v>854788.77777777775</v>
      </c>
      <c r="F91" s="231">
        <f>'Sold Volume'!I91/'Closed Transactions'!I91</f>
        <v>2075431.4705882352</v>
      </c>
      <c r="G91" s="228">
        <f>'Sold Volume'!J91/'Closed Transactions'!J91</f>
        <v>637768.98839137645</v>
      </c>
      <c r="H91" s="232">
        <f>'Sold Volume'!K91/'Closed Transactions'!K91</f>
        <v>694710.58154335723</v>
      </c>
      <c r="I91" s="222">
        <f>'Sold Volume'!L91/'Closed Transactions'!L91</f>
        <v>673371.6969126506</v>
      </c>
    </row>
    <row r="92" spans="1:9" ht="13.5" thickBot="1" x14ac:dyDescent="0.25">
      <c r="A92" s="219">
        <v>39239</v>
      </c>
      <c r="B92" s="228">
        <f>'Sold Volume'!B92/'Closed Transactions'!B92</f>
        <v>189978.77669902911</v>
      </c>
      <c r="C92" s="228">
        <f>'Sold Volume'!C92/'Closed Transactions'!C92</f>
        <v>343806.7160493827</v>
      </c>
      <c r="D92" s="228">
        <f>'Sold Volume'!D92/'Closed Transactions'!D92</f>
        <v>610973.4</v>
      </c>
      <c r="E92" s="228">
        <f>'Sold Volume'!E92/'Closed Transactions'!E92</f>
        <v>851178.11111111112</v>
      </c>
      <c r="F92" s="231">
        <f>'Sold Volume'!I92/'Closed Transactions'!I92</f>
        <v>2578909.0306122447</v>
      </c>
      <c r="G92" s="819">
        <f>'Sold Volume'!J92/'Closed Transactions'!J92</f>
        <v>780466.3290909091</v>
      </c>
      <c r="H92" s="232">
        <f>'Sold Volume'!K92/'Closed Transactions'!K92</f>
        <v>710104.07408616191</v>
      </c>
      <c r="I92" s="222">
        <f>'Sold Volume'!L92/'Closed Transactions'!L92</f>
        <v>685532.71088435373</v>
      </c>
    </row>
    <row r="93" spans="1:9" ht="13.5" thickBot="1" x14ac:dyDescent="0.25">
      <c r="A93" s="219">
        <v>39269</v>
      </c>
      <c r="B93" s="228">
        <f>'Sold Volume'!B93/'Closed Transactions'!B93</f>
        <v>195327</v>
      </c>
      <c r="C93" s="228">
        <f>'Sold Volume'!C93/'Closed Transactions'!C93</f>
        <v>345413.05806451611</v>
      </c>
      <c r="D93" s="228">
        <f>'Sold Volume'!D93/'Closed Transactions'!D93</f>
        <v>586521.10526315786</v>
      </c>
      <c r="E93" s="228">
        <f>'Sold Volume'!E93/'Closed Transactions'!E93</f>
        <v>801832.5</v>
      </c>
      <c r="F93" s="231">
        <f>'Sold Volume'!I93/'Closed Transactions'!I93</f>
        <v>2241507.2115384615</v>
      </c>
      <c r="G93" s="228">
        <f>'Sold Volume'!J93/'Closed Transactions'!J93</f>
        <v>647771.09166666667</v>
      </c>
      <c r="H93" s="232">
        <f>'Sold Volume'!K93/'Closed Transactions'!K93</f>
        <v>703550.37266355136</v>
      </c>
      <c r="I93" s="823">
        <f>'Sold Volume'!L93/'Closed Transactions'!L93</f>
        <v>686782.98803873174</v>
      </c>
    </row>
    <row r="94" spans="1:9" ht="13.5" thickBot="1" x14ac:dyDescent="0.25">
      <c r="A94" s="219">
        <v>39300</v>
      </c>
      <c r="B94" s="228">
        <f>'Sold Volume'!B94/'Closed Transactions'!B94</f>
        <v>188576.4367816092</v>
      </c>
      <c r="C94" s="228">
        <f>'Sold Volume'!C94/'Closed Transactions'!C94</f>
        <v>356185.31360946747</v>
      </c>
      <c r="D94" s="228">
        <f>'Sold Volume'!D94/'Closed Transactions'!D94</f>
        <v>621976.32075471699</v>
      </c>
      <c r="E94" s="228">
        <f>'Sold Volume'!E94/'Closed Transactions'!E94</f>
        <v>849613.16666666663</v>
      </c>
      <c r="F94" s="231">
        <f>'Sold Volume'!I94/'Closed Transactions'!I94</f>
        <v>1854898.5217391304</v>
      </c>
      <c r="G94" s="228">
        <f>'Sold Volume'!J94/'Closed Transactions'!J94</f>
        <v>568027.07387862797</v>
      </c>
      <c r="H94" s="232">
        <f>'Sold Volume'!K94/'Closed Transactions'!K94</f>
        <v>690044.36944517482</v>
      </c>
      <c r="I94" s="222">
        <f>'Sold Volume'!L94/'Closed Transactions'!L94</f>
        <v>685524.96476861555</v>
      </c>
    </row>
    <row r="95" spans="1:9" ht="13.5" thickBot="1" x14ac:dyDescent="0.25">
      <c r="A95" s="219">
        <v>39331</v>
      </c>
      <c r="B95" s="228">
        <f>'Sold Volume'!B95/'Closed Transactions'!B95</f>
        <v>186640.625</v>
      </c>
      <c r="C95" s="228">
        <f>'Sold Volume'!C95/'Closed Transactions'!C95</f>
        <v>345424.34306569345</v>
      </c>
      <c r="D95" s="228">
        <f>'Sold Volume'!D95/'Closed Transactions'!D95</f>
        <v>613966.04651162785</v>
      </c>
      <c r="E95" s="228">
        <f>'Sold Volume'!E95/'Closed Transactions'!E95</f>
        <v>858634.6</v>
      </c>
      <c r="F95" s="231">
        <f>'Sold Volume'!I95/'Closed Transactions'!I95</f>
        <v>2084012.8205128205</v>
      </c>
      <c r="G95" s="228">
        <f>'Sold Volume'!J95/'Closed Transactions'!J95</f>
        <v>592541.89215686277</v>
      </c>
      <c r="H95" s="232">
        <f>'Sold Volume'!K95/'Closed Transactions'!K95</f>
        <v>682783.29423217324</v>
      </c>
      <c r="I95" s="222">
        <f>'Sold Volume'!L95/'Closed Transactions'!L95</f>
        <v>679590.66531243955</v>
      </c>
    </row>
    <row r="96" spans="1:9" ht="13.5" thickBot="1" x14ac:dyDescent="0.25">
      <c r="A96" s="219">
        <v>39361</v>
      </c>
      <c r="B96" s="228">
        <f>'Sold Volume'!B96/'Closed Transactions'!B96</f>
        <v>180617.65934065933</v>
      </c>
      <c r="C96" s="228">
        <f>'Sold Volume'!C96/'Closed Transactions'!C96</f>
        <v>343523.89705882355</v>
      </c>
      <c r="D96" s="228">
        <f>'Sold Volume'!D96/'Closed Transactions'!D96</f>
        <v>587309.24528301891</v>
      </c>
      <c r="E96" s="228">
        <f>'Sold Volume'!E96/'Closed Transactions'!E96</f>
        <v>838653.84615384613</v>
      </c>
      <c r="F96" s="231">
        <f>'Sold Volume'!I96/'Closed Transactions'!I96</f>
        <v>1965885.4166666667</v>
      </c>
      <c r="G96" s="228">
        <f>'Sold Volume'!J96/'Closed Transactions'!J96</f>
        <v>594492.50564971752</v>
      </c>
      <c r="H96" s="232">
        <f>'Sold Volume'!K96/'Closed Transactions'!K96</f>
        <v>675780.17096123681</v>
      </c>
      <c r="I96" s="222">
        <f>'Sold Volume'!L96/'Closed Transactions'!L96</f>
        <v>673631.57244701346</v>
      </c>
    </row>
    <row r="97" spans="1:9" ht="13.5" thickBot="1" x14ac:dyDescent="0.25">
      <c r="A97" s="219">
        <v>39392</v>
      </c>
      <c r="B97" s="228">
        <f>'Sold Volume'!B97/'Closed Transactions'!B97</f>
        <v>177733.31764705884</v>
      </c>
      <c r="C97" s="228">
        <f>'Sold Volume'!C97/'Closed Transactions'!C97</f>
        <v>339241.85714285716</v>
      </c>
      <c r="D97" s="228">
        <f>'Sold Volume'!D97/'Closed Transactions'!D97</f>
        <v>610224.96774193551</v>
      </c>
      <c r="E97" s="228">
        <f>'Sold Volume'!E97/'Closed Transactions'!E97</f>
        <v>843673.91304347827</v>
      </c>
      <c r="F97" s="231">
        <f>'Sold Volume'!I97/'Closed Transactions'!I97</f>
        <v>2323901.4</v>
      </c>
      <c r="G97" s="228">
        <f>'Sold Volume'!J97/'Closed Transactions'!J97</f>
        <v>647576.91290322586</v>
      </c>
      <c r="H97" s="232">
        <f>'Sold Volume'!K97/'Closed Transactions'!K97</f>
        <v>673948.40687198832</v>
      </c>
      <c r="I97" s="222">
        <f>'Sold Volume'!L97/'Closed Transactions'!L97</f>
        <v>671778.55090979487</v>
      </c>
    </row>
    <row r="98" spans="1:9" ht="13.5" thickBot="1" x14ac:dyDescent="0.25">
      <c r="A98" s="220">
        <v>39422</v>
      </c>
      <c r="B98" s="233">
        <f>'Sold Volume'!B98/'Closed Transactions'!B98</f>
        <v>181698.95876288658</v>
      </c>
      <c r="C98" s="233">
        <f>'Sold Volume'!C98/'Closed Transactions'!C98</f>
        <v>344996.92207792209</v>
      </c>
      <c r="D98" s="233">
        <f>'Sold Volume'!D98/'Closed Transactions'!D98</f>
        <v>584500.48979591834</v>
      </c>
      <c r="E98" s="233">
        <f>'Sold Volume'!E98/'Closed Transactions'!E98</f>
        <v>850606.89655172417</v>
      </c>
      <c r="F98" s="234">
        <f>'Sold Volume'!I98/'Closed Transactions'!I98</f>
        <v>2046030.612244898</v>
      </c>
      <c r="G98" s="233">
        <f>'Sold Volume'!J98/'Closed Transactions'!J98</f>
        <v>593433.7275132275</v>
      </c>
      <c r="H98" s="299">
        <f>'Sold Volume'!K98/'Closed Transactions'!K98</f>
        <v>668039.93302271399</v>
      </c>
      <c r="I98" s="300">
        <f>'Sold Volume'!L98/'Closed Transactions'!L98</f>
        <v>668039.93302271399</v>
      </c>
    </row>
    <row r="99" spans="1:9" ht="13.5" thickBot="1" x14ac:dyDescent="0.25">
      <c r="A99" s="129">
        <v>39453</v>
      </c>
      <c r="B99" s="74">
        <f>'Sold Volume'!B99/'Closed Transactions'!B99</f>
        <v>172699.99</v>
      </c>
      <c r="C99" s="74">
        <f>'Sold Volume'!C99/'Closed Transactions'!C99</f>
        <v>353313.47101449274</v>
      </c>
      <c r="D99" s="74">
        <f>'Sold Volume'!D99/'Closed Transactions'!D99</f>
        <v>600156.53191489365</v>
      </c>
      <c r="E99" s="74">
        <f>'Sold Volume'!E99/'Closed Transactions'!E99</f>
        <v>885260</v>
      </c>
      <c r="F99" s="74">
        <f>'Sold Volume'!I99/'Closed Transactions'!I99</f>
        <v>2115198.4126984128</v>
      </c>
      <c r="G99" s="74">
        <f>'Sold Volume'!J99/'Closed Transactions'!J99</f>
        <v>669232.2117962467</v>
      </c>
      <c r="H99" s="196">
        <f>'Sold Volume'!K99/'Closed Transactions'!K99</f>
        <v>669232.2117962467</v>
      </c>
      <c r="I99" s="135">
        <f>'Sold Volume'!L99/'Closed Transactions'!L99</f>
        <v>664330.77879022877</v>
      </c>
    </row>
    <row r="100" spans="1:9" ht="13.5" thickBot="1" x14ac:dyDescent="0.25">
      <c r="A100" s="132">
        <v>39484</v>
      </c>
      <c r="B100" s="74">
        <f>'Sold Volume'!B100/'Closed Transactions'!B100</f>
        <v>177772.6984126984</v>
      </c>
      <c r="C100" s="74">
        <f>'Sold Volume'!C100/'Closed Transactions'!C100</f>
        <v>343130.95483870967</v>
      </c>
      <c r="D100" s="74">
        <f>'Sold Volume'!D100/'Closed Transactions'!D100</f>
        <v>594190.44642857148</v>
      </c>
      <c r="E100" s="74">
        <f>'Sold Volume'!E100/'Closed Transactions'!E100</f>
        <v>830271.42857142852</v>
      </c>
      <c r="F100" s="75">
        <f>'Sold Volume'!I100/'Closed Transactions'!I100</f>
        <v>2199357.3076923075</v>
      </c>
      <c r="G100" s="74">
        <f>'Sold Volume'!J100/'Closed Transactions'!J100</f>
        <v>633272.47115384613</v>
      </c>
      <c r="H100" s="190">
        <f>'Sold Volume'!K100/'Closed Transactions'!K100</f>
        <v>650272.44993662869</v>
      </c>
      <c r="I100" s="163">
        <f>'Sold Volume'!L100/'Closed Transactions'!L100</f>
        <v>656416.80026990548</v>
      </c>
    </row>
    <row r="101" spans="1:9" ht="13.5" thickBot="1" x14ac:dyDescent="0.25">
      <c r="A101" s="132">
        <v>39513</v>
      </c>
      <c r="B101" s="74">
        <f>'Sold Volume'!B101/'Closed Transactions'!B101</f>
        <v>183582.87878787878</v>
      </c>
      <c r="C101" s="74">
        <f>'Sold Volume'!C101/'Closed Transactions'!C101</f>
        <v>347695.02427184465</v>
      </c>
      <c r="D101" s="74">
        <f>'Sold Volume'!D101/'Closed Transactions'!D101</f>
        <v>606846.4683544304</v>
      </c>
      <c r="E101" s="74">
        <f>'Sold Volume'!E101/'Closed Transactions'!E101</f>
        <v>863116</v>
      </c>
      <c r="F101" s="75">
        <f>'Sold Volume'!I101/'Closed Transactions'!I101</f>
        <v>2175939.393939394</v>
      </c>
      <c r="G101" s="74">
        <f>'Sold Volume'!J101/'Closed Transactions'!J101</f>
        <v>559416.99651567941</v>
      </c>
      <c r="H101" s="190">
        <f>'Sold Volume'!K101/'Closed Transactions'!K101</f>
        <v>612010.50550256786</v>
      </c>
      <c r="I101" s="163">
        <f>'Sold Volume'!L101/'Closed Transactions'!L101</f>
        <v>639682.64886232163</v>
      </c>
    </row>
    <row r="102" spans="1:9" ht="13.5" thickBot="1" x14ac:dyDescent="0.25">
      <c r="A102" s="132">
        <v>39544</v>
      </c>
      <c r="B102" s="74">
        <f>'Sold Volume'!B102/'Closed Transactions'!B102</f>
        <v>173540.924</v>
      </c>
      <c r="C102" s="74">
        <f>'Sold Volume'!C102/'Closed Transactions'!C102</f>
        <v>346662.94715447153</v>
      </c>
      <c r="D102" s="74">
        <f>'Sold Volume'!D102/'Closed Transactions'!D102</f>
        <v>596800.67123287672</v>
      </c>
      <c r="E102" s="74">
        <f>'Sold Volume'!E102/'Closed Transactions'!E102</f>
        <v>865963.52777777775</v>
      </c>
      <c r="F102" s="75">
        <f>'Sold Volume'!I102/'Closed Transactions'!I102</f>
        <v>2126039.4347826089</v>
      </c>
      <c r="G102" s="74">
        <f>'Sold Volume'!J102/'Closed Transactions'!J102</f>
        <v>519439.42581602372</v>
      </c>
      <c r="H102" s="190">
        <f>'Sold Volume'!K102/'Closed Transactions'!K102</f>
        <v>581380.70299459994</v>
      </c>
      <c r="I102" s="163">
        <f>'Sold Volume'!L102/'Closed Transactions'!L102</f>
        <v>618423.05950350582</v>
      </c>
    </row>
    <row r="103" spans="1:9" ht="13.5" thickBot="1" x14ac:dyDescent="0.25">
      <c r="A103" s="132">
        <v>39574</v>
      </c>
      <c r="B103" s="74">
        <f>'Sold Volume'!B103/'Closed Transactions'!B103</f>
        <v>181472.66949152542</v>
      </c>
      <c r="C103" s="74">
        <f>'Sold Volume'!C103/'Closed Transactions'!C103</f>
        <v>345072.6628787879</v>
      </c>
      <c r="D103" s="74">
        <f>'Sold Volume'!D103/'Closed Transactions'!D103</f>
        <v>610768.49315068498</v>
      </c>
      <c r="E103" s="74">
        <f>'Sold Volume'!E103/'Closed Transactions'!E103</f>
        <v>862087.5</v>
      </c>
      <c r="F103" s="75">
        <f>'Sold Volume'!I103/'Closed Transactions'!I103</f>
        <v>1964835.3658536586</v>
      </c>
      <c r="G103" s="74">
        <f>'Sold Volume'!J103/'Closed Transactions'!J103</f>
        <v>538291.84604316542</v>
      </c>
      <c r="H103" s="190">
        <f>'Sold Volume'!K103/'Closed Transactions'!K103</f>
        <v>570419.22584187414</v>
      </c>
      <c r="I103" s="163">
        <f>'Sold Volume'!L103/'Closed Transactions'!L103</f>
        <v>605877.55969454278</v>
      </c>
    </row>
    <row r="104" spans="1:9" ht="13.5" thickBot="1" x14ac:dyDescent="0.25">
      <c r="A104" s="132">
        <v>39605</v>
      </c>
      <c r="B104" s="74">
        <f>'Sold Volume'!B104/'Closed Transactions'!B104</f>
        <v>174128.7899543379</v>
      </c>
      <c r="C104" s="74">
        <f>'Sold Volume'!C104/'Closed Transactions'!C104</f>
        <v>343557.29533678759</v>
      </c>
      <c r="D104" s="74">
        <f>'Sold Volume'!D104/'Closed Transactions'!D104</f>
        <v>601038.63636363635</v>
      </c>
      <c r="E104" s="74">
        <f>'Sold Volume'!E104/'Closed Transactions'!E104</f>
        <v>848374.97222222225</v>
      </c>
      <c r="F104" s="75">
        <f>'Sold Volume'!I104/'Closed Transactions'!I104</f>
        <v>2356052.7027027025</v>
      </c>
      <c r="G104" s="74">
        <f>'Sold Volume'!J104/'Closed Transactions'!J104</f>
        <v>593805.83934426226</v>
      </c>
      <c r="H104" s="190">
        <f>'Sold Volume'!K104/'Closed Transactions'!K104</f>
        <v>574687.8776181927</v>
      </c>
      <c r="I104" s="163">
        <f>'Sold Volume'!L104/'Closed Transactions'!L104</f>
        <v>586833.98397494934</v>
      </c>
    </row>
    <row r="105" spans="1:9" ht="13.5" thickBot="1" x14ac:dyDescent="0.25">
      <c r="A105" s="132">
        <v>39635</v>
      </c>
      <c r="B105" s="74">
        <f>'Sold Volume'!B105/'Closed Transactions'!B105</f>
        <v>167535.13761467891</v>
      </c>
      <c r="C105" s="74">
        <f>'Sold Volume'!C105/'Closed Transactions'!C105</f>
        <v>341744.03333333333</v>
      </c>
      <c r="D105" s="74">
        <f>'Sold Volume'!D105/'Closed Transactions'!D105</f>
        <v>598727.27272727271</v>
      </c>
      <c r="E105" s="74">
        <f>'Sold Volume'!E105/'Closed Transactions'!E105</f>
        <v>856025</v>
      </c>
      <c r="F105" s="75">
        <f>'Sold Volume'!I105/'Closed Transactions'!I105</f>
        <v>2127405.5555555555</v>
      </c>
      <c r="G105" s="74">
        <f>'Sold Volume'!J105/'Closed Transactions'!J105</f>
        <v>470695.62934362935</v>
      </c>
      <c r="H105" s="190">
        <f>'Sold Volume'!K105/'Closed Transactions'!K105</f>
        <v>560732.44119170983</v>
      </c>
      <c r="I105" s="163">
        <f>'Sold Volume'!L105/'Closed Transactions'!L105</f>
        <v>572139.68892070884</v>
      </c>
    </row>
    <row r="106" spans="1:9" ht="13.5" thickBot="1" x14ac:dyDescent="0.25">
      <c r="A106" s="132">
        <v>39666</v>
      </c>
      <c r="B106" s="74">
        <f>'Sold Volume'!B106/'Closed Transactions'!B106</f>
        <v>162213.21484375</v>
      </c>
      <c r="C106" s="74">
        <f>'Sold Volume'!C106/'Closed Transactions'!C106</f>
        <v>340696.58333333331</v>
      </c>
      <c r="D106" s="74">
        <f>'Sold Volume'!D106/'Closed Transactions'!D106</f>
        <v>604909.09090909094</v>
      </c>
      <c r="E106" s="74">
        <f>'Sold Volume'!E106/'Closed Transactions'!E106</f>
        <v>835156.25</v>
      </c>
      <c r="F106" s="75">
        <f>'Sold Volume'!I106/'Closed Transactions'!I106</f>
        <v>1986856.8181818181</v>
      </c>
      <c r="G106" s="74">
        <f>'Sold Volume'!J106/'Closed Transactions'!J106</f>
        <v>438474.61630218686</v>
      </c>
      <c r="H106" s="190">
        <f>'Sold Volume'!K106/'Closed Transactions'!K106</f>
        <v>546637.6243410497</v>
      </c>
      <c r="I106" s="163">
        <f>'Sold Volume'!L106/'Closed Transactions'!L106</f>
        <v>560639.97776221333</v>
      </c>
    </row>
    <row r="107" spans="1:9" ht="13.5" thickBot="1" x14ac:dyDescent="0.25">
      <c r="A107" s="132">
        <v>39697</v>
      </c>
      <c r="B107" s="74">
        <f>'Sold Volume'!B107/'Closed Transactions'!B107</f>
        <v>162078.03125</v>
      </c>
      <c r="C107" s="74">
        <f>'Sold Volume'!C107/'Closed Transactions'!C107</f>
        <v>340134.62251655629</v>
      </c>
      <c r="D107" s="74">
        <f>'Sold Volume'!D107/'Closed Transactions'!D107</f>
        <v>598939.53488372092</v>
      </c>
      <c r="E107" s="74">
        <f>'Sold Volume'!E107/'Closed Transactions'!E107</f>
        <v>825485.43478260865</v>
      </c>
      <c r="F107" s="75">
        <f>'Sold Volume'!I107/'Closed Transactions'!I107</f>
        <v>2122042.8571428573</v>
      </c>
      <c r="G107" s="74">
        <f>'Sold Volume'!J107/'Closed Transactions'!J107</f>
        <v>434197.21008403361</v>
      </c>
      <c r="H107" s="190">
        <f>'Sold Volume'!K107/'Closed Transactions'!K107</f>
        <v>535577.14961768966</v>
      </c>
      <c r="I107" s="163">
        <f>'Sold Volume'!L107/'Closed Transactions'!L107</f>
        <v>548745.9557898317</v>
      </c>
    </row>
    <row r="108" spans="1:9" ht="13.5" thickBot="1" x14ac:dyDescent="0.25">
      <c r="A108" s="132">
        <v>39727</v>
      </c>
      <c r="B108" s="74">
        <f>'Sold Volume'!B108/'Closed Transactions'!B108</f>
        <v>150202.47826086957</v>
      </c>
      <c r="C108" s="74">
        <f>'Sold Volume'!C108/'Closed Transactions'!C108</f>
        <v>349175.0882352941</v>
      </c>
      <c r="D108" s="74">
        <f>'Sold Volume'!D108/'Closed Transactions'!D108</f>
        <v>599148.75</v>
      </c>
      <c r="E108" s="74">
        <f>'Sold Volume'!E108/'Closed Transactions'!E108</f>
        <v>853750</v>
      </c>
      <c r="F108" s="75">
        <f>'Sold Volume'!I108/'Closed Transactions'!I108</f>
        <v>2309125.9705882352</v>
      </c>
      <c r="G108" s="74">
        <f>'Sold Volume'!J108/'Closed Transactions'!J108</f>
        <v>426690.20606060605</v>
      </c>
      <c r="H108" s="190">
        <f>'Sold Volume'!K108/'Closed Transactions'!K108</f>
        <v>525472.34326959134</v>
      </c>
      <c r="I108" s="163">
        <f>'Sold Volume'!L108/'Closed Transactions'!L108</f>
        <v>536023.9573231485</v>
      </c>
    </row>
    <row r="109" spans="1:9" ht="13.5" thickBot="1" x14ac:dyDescent="0.25">
      <c r="A109" s="132">
        <v>39758</v>
      </c>
      <c r="B109" s="74">
        <f>'Sold Volume'!B109/'Closed Transactions'!B109</f>
        <v>143755.93506493507</v>
      </c>
      <c r="C109" s="74">
        <f>'Sold Volume'!C109/'Closed Transactions'!C109</f>
        <v>344466.03488372092</v>
      </c>
      <c r="D109" s="74">
        <f>'Sold Volume'!D109/'Closed Transactions'!D109</f>
        <v>585327.58620689658</v>
      </c>
      <c r="E109" s="74">
        <f>'Sold Volume'!E109/'Closed Transactions'!E109</f>
        <v>852366.66666666663</v>
      </c>
      <c r="F109" s="75">
        <f>'Sold Volume'!I109/'Closed Transactions'!I109</f>
        <v>2341023.6842105263</v>
      </c>
      <c r="G109" s="74">
        <f>'Sold Volume'!J109/'Closed Transactions'!J109</f>
        <v>360713.55263157893</v>
      </c>
      <c r="H109" s="190">
        <f>'Sold Volume'!K109/'Closed Transactions'!K109</f>
        <v>514515.33584179211</v>
      </c>
      <c r="I109" s="163">
        <f>'Sold Volume'!L109/'Closed Transactions'!L109</f>
        <v>519412.11063690088</v>
      </c>
    </row>
    <row r="110" spans="1:9" ht="13.5" thickBot="1" x14ac:dyDescent="0.25">
      <c r="A110" s="133">
        <v>39788</v>
      </c>
      <c r="B110" s="214">
        <f>'Sold Volume'!B110/'Closed Transactions'!B110</f>
        <v>144061.31309904152</v>
      </c>
      <c r="C110" s="214">
        <f>'Sold Volume'!C110/'Closed Transactions'!C110</f>
        <v>336575.15833333333</v>
      </c>
      <c r="D110" s="214">
        <f>'Sold Volume'!D110/'Closed Transactions'!D110</f>
        <v>586805.5555555555</v>
      </c>
      <c r="E110" s="214">
        <f>'Sold Volume'!E110/'Closed Transactions'!E110</f>
        <v>850156.25</v>
      </c>
      <c r="F110" s="66">
        <f>'Sold Volume'!I110/'Closed Transactions'!I110</f>
        <v>1711759.4848484849</v>
      </c>
      <c r="G110" s="214">
        <f>'Sold Volume'!J110/'Closed Transactions'!J110</f>
        <v>341111.53088803089</v>
      </c>
      <c r="H110" s="194">
        <f>'Sold Volume'!K110/'Closed Transactions'!K110</f>
        <v>500102.11842105264</v>
      </c>
      <c r="I110" s="166">
        <f>'Sold Volume'!L110/'Closed Transactions'!L110</f>
        <v>500102.11842105264</v>
      </c>
    </row>
    <row r="111" spans="1:9" ht="13.5" thickBot="1" x14ac:dyDescent="0.25">
      <c r="A111" s="450">
        <v>39819</v>
      </c>
      <c r="B111" s="465">
        <f>'Sold Volume'!B111/'Closed Transactions'!B111</f>
        <v>131560.25547445254</v>
      </c>
      <c r="C111" s="465">
        <f>'Sold Volume'!C111/'Closed Transactions'!C111</f>
        <v>337384.70408163266</v>
      </c>
      <c r="D111" s="465">
        <f>'Sold Volume'!D111/'Closed Transactions'!D111</f>
        <v>613666.12903225806</v>
      </c>
      <c r="E111" s="465">
        <f>'Sold Volume'!E111/'Closed Transactions'!E111</f>
        <v>871250</v>
      </c>
      <c r="F111" s="465">
        <f>'Sold Volume'!I111/'Closed Transactions'!I111</f>
        <v>2100333.3333333335</v>
      </c>
      <c r="G111" s="465">
        <f>'Sold Volume'!J111/'Closed Transactions'!J111</f>
        <v>356201.27790432802</v>
      </c>
      <c r="H111" s="466">
        <f>'Sold Volume'!K111/'Closed Transactions'!K111</f>
        <v>356201.27790432802</v>
      </c>
      <c r="I111" s="458">
        <f>'Sold Volume'!L111/'Closed Transactions'!L111</f>
        <v>480054.80279453797</v>
      </c>
    </row>
    <row r="112" spans="1:9" ht="13.5" thickBot="1" x14ac:dyDescent="0.25">
      <c r="A112" s="450">
        <v>39850</v>
      </c>
      <c r="B112" s="465">
        <f>'Sold Volume'!B112/'Closed Transactions'!B112</f>
        <v>133502.2040229885</v>
      </c>
      <c r="C112" s="465">
        <f>'Sold Volume'!C112/'Closed Transactions'!C112</f>
        <v>336254.2016806723</v>
      </c>
      <c r="D112" s="465">
        <f>'Sold Volume'!D112/'Closed Transactions'!D112</f>
        <v>591101.5625</v>
      </c>
      <c r="E112" s="465">
        <f>'Sold Volume'!E112/'Closed Transactions'!E112</f>
        <v>852750</v>
      </c>
      <c r="F112" s="467">
        <f>'Sold Volume'!I112/'Closed Transactions'!I112</f>
        <v>2231416.6666666665</v>
      </c>
      <c r="G112" s="465">
        <f>'Sold Volume'!J112/'Closed Transactions'!J112</f>
        <v>344964.96721311478</v>
      </c>
      <c r="H112" s="468">
        <f>'Sold Volume'!K112/'Closed Transactions'!K112</f>
        <v>349957.61943319836</v>
      </c>
      <c r="I112" s="469">
        <f>'Sold Volume'!L112/'Closed Transactions'!L112</f>
        <v>458611.3461359042</v>
      </c>
    </row>
    <row r="113" spans="1:9" ht="13.5" thickBot="1" x14ac:dyDescent="0.25">
      <c r="A113" s="450">
        <v>39878</v>
      </c>
      <c r="B113" s="465">
        <f>'Sold Volume'!B113/'Closed Transactions'!B113</f>
        <v>128815.00627615063</v>
      </c>
      <c r="C113" s="465">
        <f>'Sold Volume'!C113/'Closed Transactions'!C113</f>
        <v>339807.70270270272</v>
      </c>
      <c r="D113" s="465">
        <f>'Sold Volume'!D113/'Closed Transactions'!D113</f>
        <v>590339.21568627446</v>
      </c>
      <c r="E113" s="465">
        <f>'Sold Volume'!E113/'Closed Transactions'!E113</f>
        <v>840907.69230769225</v>
      </c>
      <c r="F113" s="467">
        <f>'Sold Volume'!I113/'Closed Transactions'!I113</f>
        <v>2827827.2727272729</v>
      </c>
      <c r="G113" s="465">
        <f>'Sold Volume'!J113/'Closed Transactions'!J113</f>
        <v>377831.89782016346</v>
      </c>
      <c r="H113" s="468">
        <f>'Sold Volume'!K113/'Closed Transactions'!K113</f>
        <v>361838.99012775841</v>
      </c>
      <c r="I113" s="469">
        <f>'Sold Volume'!L113/'Closed Transactions'!L113</f>
        <v>440836.41693218023</v>
      </c>
    </row>
    <row r="114" spans="1:9" ht="13.5" thickBot="1" x14ac:dyDescent="0.25">
      <c r="A114" s="450">
        <v>39909</v>
      </c>
      <c r="B114" s="465">
        <f>'Sold Volume'!B114/'Closed Transactions'!B114</f>
        <v>131137.52723735408</v>
      </c>
      <c r="C114" s="465">
        <f>'Sold Volume'!C114/'Closed Transactions'!C114</f>
        <v>342657.7048192771</v>
      </c>
      <c r="D114" s="465">
        <f>'Sold Volume'!D114/'Closed Transactions'!D114</f>
        <v>592746.60655737703</v>
      </c>
      <c r="E114" s="465">
        <f>'Sold Volume'!E114/'Closed Transactions'!E114</f>
        <v>852931.81818181823</v>
      </c>
      <c r="F114" s="467">
        <f>'Sold Volume'!I114/'Closed Transactions'!I114</f>
        <v>2162333.3333333335</v>
      </c>
      <c r="G114" s="465">
        <f>'Sold Volume'!J114/'Closed Transactions'!J114</f>
        <v>355635.02579852578</v>
      </c>
      <c r="H114" s="468">
        <f>'Sold Volume'!K114/'Closed Transactions'!K114</f>
        <v>359847.65457413247</v>
      </c>
      <c r="I114" s="469">
        <f>'Sold Volume'!L114/'Closed Transactions'!L114</f>
        <v>422661.94651611947</v>
      </c>
    </row>
    <row r="115" spans="1:9" ht="13.5" thickBot="1" x14ac:dyDescent="0.25">
      <c r="A115" s="450">
        <v>39939</v>
      </c>
      <c r="B115" s="465">
        <f>'Sold Volume'!B115/'Closed Transactions'!B115</f>
        <v>127378.26388888889</v>
      </c>
      <c r="C115" s="465">
        <f>'Sold Volume'!C115/'Closed Transactions'!C115</f>
        <v>345448.3966480447</v>
      </c>
      <c r="D115" s="465">
        <f>'Sold Volume'!D115/'Closed Transactions'!D115</f>
        <v>600063.33333333337</v>
      </c>
      <c r="E115" s="465">
        <f>'Sold Volume'!E115/'Closed Transactions'!E115</f>
        <v>837010.86956521741</v>
      </c>
      <c r="F115" s="467">
        <f>'Sold Volume'!I115/'Closed Transactions'!I115</f>
        <v>2016062.5</v>
      </c>
      <c r="G115" s="465">
        <f>'Sold Volume'!J115/'Closed Transactions'!J115</f>
        <v>339328.51565995527</v>
      </c>
      <c r="H115" s="468">
        <f>'Sold Volume'!K115/'Closed Transactions'!K115</f>
        <v>354499.51749271137</v>
      </c>
      <c r="I115" s="469">
        <f>'Sold Volume'!L115/'Closed Transactions'!L115</f>
        <v>400315.21240981243</v>
      </c>
    </row>
    <row r="116" spans="1:9" ht="13.5" thickBot="1" x14ac:dyDescent="0.25">
      <c r="A116" s="450">
        <v>39970</v>
      </c>
      <c r="B116" s="465">
        <f>'Sold Volume'!B116/'Closed Transactions'!B116</f>
        <v>129471.80244755244</v>
      </c>
      <c r="C116" s="465">
        <f>'Sold Volume'!C116/'Closed Transactions'!C116</f>
        <v>335701.4467005076</v>
      </c>
      <c r="D116" s="465">
        <f>'Sold Volume'!D116/'Closed Transactions'!D116</f>
        <v>607596.72131147538</v>
      </c>
      <c r="E116" s="465">
        <f>'Sold Volume'!E116/'Closed Transactions'!E116</f>
        <v>848625.41935483867</v>
      </c>
      <c r="F116" s="467">
        <f>'Sold Volume'!I116/'Closed Transactions'!I116</f>
        <v>2229213.7254901961</v>
      </c>
      <c r="G116" s="465">
        <f>'Sold Volume'!J116/'Closed Transactions'!J116</f>
        <v>347863.75438596489</v>
      </c>
      <c r="H116" s="468">
        <f>'Sold Volume'!K116/'Closed Transactions'!K116</f>
        <v>353105.73215108243</v>
      </c>
      <c r="I116" s="469">
        <f>'Sold Volume'!L116/'Closed Transactions'!L116</f>
        <v>377380.3379424779</v>
      </c>
    </row>
    <row r="117" spans="1:9" ht="13.5" thickBot="1" x14ac:dyDescent="0.25">
      <c r="A117" s="450">
        <v>40000</v>
      </c>
      <c r="B117" s="465">
        <f>'Sold Volume'!B117/'Closed Transactions'!B117</f>
        <v>129563.95700934579</v>
      </c>
      <c r="C117" s="465">
        <f>'Sold Volume'!C117/'Closed Transactions'!C117</f>
        <v>349385.75129533681</v>
      </c>
      <c r="D117" s="465">
        <f>'Sold Volume'!D117/'Closed Transactions'!D117</f>
        <v>603947.6481481482</v>
      </c>
      <c r="E117" s="465">
        <f>'Sold Volume'!E117/'Closed Transactions'!E117</f>
        <v>859868.42105263157</v>
      </c>
      <c r="F117" s="467">
        <f>'Sold Volume'!I117/'Closed Transactions'!I117</f>
        <v>2316884.6153846155</v>
      </c>
      <c r="G117" s="465">
        <f>'Sold Volume'!J117/'Closed Transactions'!J117</f>
        <v>328639.69047619047</v>
      </c>
      <c r="H117" s="468">
        <f>'Sold Volume'!K117/'Closed Transactions'!K117</f>
        <v>349139.79718255502</v>
      </c>
      <c r="I117" s="469">
        <f>'Sold Volume'!L117/'Closed Transactions'!L117</f>
        <v>365561.50489806727</v>
      </c>
    </row>
    <row r="118" spans="1:9" ht="13.5" thickBot="1" x14ac:dyDescent="0.25">
      <c r="A118" s="450">
        <v>40031</v>
      </c>
      <c r="B118" s="465">
        <f>'Sold Volume'!B118/'Closed Transactions'!B118</f>
        <v>130545.363449692</v>
      </c>
      <c r="C118" s="465">
        <f>'Sold Volume'!C118/'Closed Transactions'!C118</f>
        <v>344042.24832214764</v>
      </c>
      <c r="D118" s="465">
        <f>'Sold Volume'!D118/'Closed Transactions'!D118</f>
        <v>608545</v>
      </c>
      <c r="E118" s="465">
        <f>'Sold Volume'!E118/'Closed Transactions'!E118</f>
        <v>863944.4444444445</v>
      </c>
      <c r="F118" s="467">
        <f>'Sold Volume'!I118/'Closed Transactions'!I118</f>
        <v>2207503.527777778</v>
      </c>
      <c r="G118" s="465">
        <f>'Sold Volume'!J118/'Closed Transactions'!J118</f>
        <v>321216.63337893295</v>
      </c>
      <c r="H118" s="468">
        <f>'Sold Volume'!K118/'Closed Transactions'!K118</f>
        <v>345687.77067478438</v>
      </c>
      <c r="I118" s="469">
        <f>'Sold Volume'!L118/'Closed Transactions'!L118</f>
        <v>356683.14507838601</v>
      </c>
    </row>
    <row r="119" spans="1:9" ht="13.5" thickBot="1" x14ac:dyDescent="0.25">
      <c r="A119" s="450">
        <v>40062</v>
      </c>
      <c r="B119" s="465">
        <f>'Sold Volume'!B119/'Closed Transactions'!B119</f>
        <v>127663.71081677703</v>
      </c>
      <c r="C119" s="465">
        <f>'Sold Volume'!C119/'Closed Transactions'!C119</f>
        <v>334500.37931034481</v>
      </c>
      <c r="D119" s="465">
        <f>'Sold Volume'!D119/'Closed Transactions'!D119</f>
        <v>601031.91489361704</v>
      </c>
      <c r="E119" s="465">
        <f>'Sold Volume'!E119/'Closed Transactions'!E119</f>
        <v>835641.17647058819</v>
      </c>
      <c r="F119" s="467">
        <f>'Sold Volume'!I119/'Closed Transactions'!I119</f>
        <v>2177816.6666666665</v>
      </c>
      <c r="G119" s="465">
        <f>'Sold Volume'!J119/'Closed Transactions'!J119</f>
        <v>341006.03956343792</v>
      </c>
      <c r="H119" s="468">
        <f>'Sold Volume'!K119/'Closed Transactions'!K119</f>
        <v>345171.41363226</v>
      </c>
      <c r="I119" s="469">
        <f>'Sold Volume'!L119/'Closed Transactions'!L119</f>
        <v>350663.98681428039</v>
      </c>
    </row>
    <row r="120" spans="1:9" ht="13.5" thickBot="1" x14ac:dyDescent="0.25">
      <c r="A120" s="450">
        <v>40092</v>
      </c>
      <c r="B120" s="465">
        <f>'Sold Volume'!B120/'Closed Transactions'!B120</f>
        <v>133332.7247311828</v>
      </c>
      <c r="C120" s="465">
        <f>'Sold Volume'!C120/'Closed Transactions'!C120</f>
        <v>345831.41509433964</v>
      </c>
      <c r="D120" s="465">
        <f>'Sold Volume'!D120/'Closed Transactions'!D120</f>
        <v>588088.4615384615</v>
      </c>
      <c r="E120" s="465">
        <f>'Sold Volume'!E120/'Closed Transactions'!E120</f>
        <v>852171.58333333337</v>
      </c>
      <c r="F120" s="467">
        <f>'Sold Volume'!I120/'Closed Transactions'!I120</f>
        <v>1923057.0810810812</v>
      </c>
      <c r="G120" s="465">
        <f>'Sold Volume'!J120/'Closed Transactions'!J120</f>
        <v>324522.0379918589</v>
      </c>
      <c r="H120" s="468">
        <f>'Sold Volume'!K120/'Closed Transactions'!K120</f>
        <v>343110.11201408639</v>
      </c>
      <c r="I120" s="469">
        <f>'Sold Volume'!L120/'Closed Transactions'!L120</f>
        <v>343792.88491728052</v>
      </c>
    </row>
    <row r="121" spans="1:9" ht="13.5" thickBot="1" x14ac:dyDescent="0.25">
      <c r="A121" s="450">
        <v>40123</v>
      </c>
      <c r="B121" s="465">
        <f>'Sold Volume'!B121/'Closed Transactions'!B121</f>
        <v>129263.35476190476</v>
      </c>
      <c r="C121" s="465">
        <f>'Sold Volume'!C121/'Closed Transactions'!C121</f>
        <v>335101.69938650308</v>
      </c>
      <c r="D121" s="465">
        <f>'Sold Volume'!D121/'Closed Transactions'!D121</f>
        <v>583305.5555555555</v>
      </c>
      <c r="E121" s="465">
        <f>'Sold Volume'!E121/'Closed Transactions'!E121</f>
        <v>849578.94736842101</v>
      </c>
      <c r="F121" s="467">
        <f>'Sold Volume'!I121/'Closed Transactions'!I121</f>
        <v>1724990.1578947369</v>
      </c>
      <c r="G121" s="465">
        <f>'Sold Volume'!J121/'Closed Transactions'!J121</f>
        <v>313021.91124260356</v>
      </c>
      <c r="H121" s="468">
        <f>'Sold Volume'!K121/'Closed Transactions'!K121</f>
        <v>340586.27236629854</v>
      </c>
      <c r="I121" s="469">
        <f>'Sold Volume'!L121/'Closed Transactions'!L121</f>
        <v>340617.99487000116</v>
      </c>
    </row>
    <row r="122" spans="1:9" ht="13.5" thickBot="1" x14ac:dyDescent="0.25">
      <c r="A122" s="450">
        <v>40153</v>
      </c>
      <c r="B122" s="470">
        <f>'Sold Volume'!B122/'Closed Transactions'!B122</f>
        <v>133806.65510204082</v>
      </c>
      <c r="C122" s="470">
        <f>'Sold Volume'!C122/'Closed Transactions'!C122</f>
        <v>341305.91111111111</v>
      </c>
      <c r="D122" s="470">
        <f>'Sold Volume'!D122/'Closed Transactions'!D122</f>
        <v>594899.15254237293</v>
      </c>
      <c r="E122" s="470">
        <f>'Sold Volume'!E122/'Closed Transactions'!E122</f>
        <v>846814.81481481483</v>
      </c>
      <c r="F122" s="471">
        <f>'Sold Volume'!I122/'Closed Transactions'!I122</f>
        <v>2051742.0454545454</v>
      </c>
      <c r="G122" s="470">
        <f>'Sold Volume'!J122/'Closed Transactions'!J122</f>
        <v>344050.03125</v>
      </c>
      <c r="H122" s="472">
        <f>'Sold Volume'!K122/'Closed Transactions'!K122</f>
        <v>340899.06242239528</v>
      </c>
      <c r="I122" s="473">
        <f>'Sold Volume'!L122/'Closed Transactions'!L122</f>
        <v>340899.06242239528</v>
      </c>
    </row>
    <row r="123" spans="1:9" ht="13.5" thickBot="1" x14ac:dyDescent="0.25">
      <c r="A123" s="500">
        <v>40184</v>
      </c>
      <c r="B123" s="74">
        <f>'Sold Volume'!B123/'Closed Transactions'!B123</f>
        <v>130065.2</v>
      </c>
      <c r="C123" s="74">
        <f>'Sold Volume'!C123/'Closed Transactions'!C123</f>
        <v>344070.44520547945</v>
      </c>
      <c r="D123" s="74">
        <f>'Sold Volume'!D123/'Closed Transactions'!D123</f>
        <v>590650</v>
      </c>
      <c r="E123" s="74">
        <f>'Sold Volume'!E123/'Closed Transactions'!E123</f>
        <v>862861.11111111112</v>
      </c>
      <c r="F123" s="74">
        <f>'Sold Volume'!I123/'Closed Transactions'!I123</f>
        <v>2562585</v>
      </c>
      <c r="G123" s="74">
        <f>'Sold Volume'!J123/'Closed Transactions'!J123</f>
        <v>378028.91304347827</v>
      </c>
      <c r="H123" s="196">
        <f>'Sold Volume'!K123/'Closed Transactions'!K123</f>
        <v>378028.91304347827</v>
      </c>
      <c r="I123" s="135">
        <f>'Sold Volume'!L123/'Closed Transactions'!L123</f>
        <v>343062.19730647106</v>
      </c>
    </row>
    <row r="124" spans="1:9" ht="13.5" thickBot="1" x14ac:dyDescent="0.25">
      <c r="A124" s="501">
        <v>40215</v>
      </c>
      <c r="B124" s="74">
        <f>'Sold Volume'!B124/'Closed Transactions'!B124</f>
        <v>132662.78615071284</v>
      </c>
      <c r="C124" s="74">
        <f>'Sold Volume'!C124/'Closed Transactions'!C124</f>
        <v>334271.27058823529</v>
      </c>
      <c r="D124" s="74">
        <f>'Sold Volume'!D124/'Closed Transactions'!D124</f>
        <v>592128.88888888888</v>
      </c>
      <c r="E124" s="74">
        <f>'Sold Volume'!E124/'Closed Transactions'!E124</f>
        <v>862247.61904761905</v>
      </c>
      <c r="F124" s="75">
        <f>'Sold Volume'!I124/'Closed Transactions'!I124</f>
        <v>1942082.857142857</v>
      </c>
      <c r="G124" s="74">
        <f>'Sold Volume'!J124/'Closed Transactions'!J124</f>
        <v>307991.3963254593</v>
      </c>
      <c r="H124" s="190">
        <f>'Sold Volume'!K124/'Closed Transactions'!K124</f>
        <v>341846.81966101693</v>
      </c>
      <c r="I124" s="163">
        <f>'Sold Volume'!L124/'Closed Transactions'!L124</f>
        <v>340091.02557243739</v>
      </c>
    </row>
    <row r="125" spans="1:9" ht="13.5" thickBot="1" x14ac:dyDescent="0.25">
      <c r="A125" s="501">
        <v>40243</v>
      </c>
      <c r="B125" s="74">
        <f>'Sold Volume'!B125/'Closed Transactions'!B125</f>
        <v>136810.10115606937</v>
      </c>
      <c r="C125" s="74">
        <f>'Sold Volume'!C125/'Closed Transactions'!C125</f>
        <v>341479.78629032261</v>
      </c>
      <c r="D125" s="74">
        <f>'Sold Volume'!D125/'Closed Transactions'!D125</f>
        <v>599176.54216867464</v>
      </c>
      <c r="E125" s="74">
        <f>'Sold Volume'!E125/'Closed Transactions'!E125</f>
        <v>847789.6551724138</v>
      </c>
      <c r="F125" s="75">
        <f>'Sold Volume'!I125/'Closed Transactions'!I125</f>
        <v>2549889.111111111</v>
      </c>
      <c r="G125" s="74">
        <f>'Sold Volume'!J125/'Closed Transactions'!J125</f>
        <v>389029.48932384345</v>
      </c>
      <c r="H125" s="190">
        <f>'Sold Volume'!K125/'Closed Transactions'!K125</f>
        <v>362252.09888418624</v>
      </c>
      <c r="I125" s="163">
        <f>'Sold Volume'!L125/'Closed Transactions'!L125</f>
        <v>342895.56881676253</v>
      </c>
    </row>
    <row r="126" spans="1:9" ht="13.5" thickBot="1" x14ac:dyDescent="0.25">
      <c r="A126" s="501">
        <v>40274</v>
      </c>
      <c r="B126" s="74">
        <f>'Sold Volume'!B126/'Closed Transactions'!B126</f>
        <v>139513.69749009248</v>
      </c>
      <c r="C126" s="74">
        <f>'Sold Volume'!C126/'Closed Transactions'!C126</f>
        <v>343770.21454545454</v>
      </c>
      <c r="D126" s="74">
        <f>'Sold Volume'!D126/'Closed Transactions'!D126</f>
        <v>589684.69072164944</v>
      </c>
      <c r="E126" s="74">
        <f>'Sold Volume'!E126/'Closed Transactions'!E126</f>
        <v>847729.52272727271</v>
      </c>
      <c r="F126" s="75">
        <f>'Sold Volume'!I126/'Closed Transactions'!I126</f>
        <v>1800480.948979592</v>
      </c>
      <c r="G126" s="74">
        <f>'Sold Volume'!J126/'Closed Transactions'!J126</f>
        <v>370649.35090479936</v>
      </c>
      <c r="H126" s="190">
        <f>'Sold Volume'!K126/'Closed Transactions'!K126</f>
        <v>365009.95607235143</v>
      </c>
      <c r="I126" s="163">
        <f>'Sold Volume'!L126/'Closed Transactions'!L126</f>
        <v>345338.92592955951</v>
      </c>
    </row>
    <row r="127" spans="1:9" ht="13.5" thickBot="1" x14ac:dyDescent="0.25">
      <c r="A127" s="501">
        <v>40304</v>
      </c>
      <c r="B127" s="74">
        <f>'Sold Volume'!B127/'Closed Transactions'!B127</f>
        <v>137169.04603174602</v>
      </c>
      <c r="C127" s="74">
        <f>'Sold Volume'!C127/'Closed Transactions'!C127</f>
        <v>347150.2205882353</v>
      </c>
      <c r="D127" s="74">
        <f>'Sold Volume'!D127/'Closed Transactions'!D127</f>
        <v>595968.4769230769</v>
      </c>
      <c r="E127" s="74">
        <f>'Sold Volume'!E127/'Closed Transactions'!E127</f>
        <v>875774.46875</v>
      </c>
      <c r="F127" s="75">
        <f>'Sold Volume'!I127/'Closed Transactions'!I127</f>
        <v>2007075.1309523811</v>
      </c>
      <c r="G127" s="74">
        <f>'Sold Volume'!J127/'Closed Transactions'!J127</f>
        <v>386790.3339901478</v>
      </c>
      <c r="H127" s="190">
        <f>'Sold Volume'!K127/'Closed Transactions'!K127</f>
        <v>369535.45936540433</v>
      </c>
      <c r="I127" s="163">
        <f>'Sold Volume'!L127/'Closed Transactions'!L127</f>
        <v>349939.12817529571</v>
      </c>
    </row>
    <row r="128" spans="1:9" ht="13.5" thickBot="1" x14ac:dyDescent="0.25">
      <c r="A128" s="501">
        <v>40335</v>
      </c>
      <c r="B128" s="74">
        <f>'Sold Volume'!B128/'Closed Transactions'!B128</f>
        <v>137461.81506849316</v>
      </c>
      <c r="C128" s="74">
        <f>'Sold Volume'!C128/'Closed Transactions'!C128</f>
        <v>347882.8540772532</v>
      </c>
      <c r="D128" s="74">
        <f>'Sold Volume'!D128/'Closed Transactions'!D128</f>
        <v>616280.358974359</v>
      </c>
      <c r="E128" s="74">
        <f>'Sold Volume'!E128/'Closed Transactions'!E128</f>
        <v>852230.76923076925</v>
      </c>
      <c r="F128" s="75">
        <f>'Sold Volume'!I128/'Closed Transactions'!I128</f>
        <v>2150087.3015873018</v>
      </c>
      <c r="G128" s="74">
        <f>'Sold Volume'!J128/'Closed Transactions'!J128</f>
        <v>372985.54166666669</v>
      </c>
      <c r="H128" s="190">
        <f>'Sold Volume'!K128/'Closed Transactions'!K128</f>
        <v>370113.90219798946</v>
      </c>
      <c r="I128" s="163">
        <f>'Sold Volume'!L128/'Closed Transactions'!L128</f>
        <v>352304.8523974581</v>
      </c>
    </row>
    <row r="129" spans="1:9" ht="13.5" thickBot="1" x14ac:dyDescent="0.25">
      <c r="A129" s="501">
        <v>40365</v>
      </c>
      <c r="B129" s="74">
        <f>'Sold Volume'!B129/'Closed Transactions'!B129</f>
        <v>127793.63063063064</v>
      </c>
      <c r="C129" s="74">
        <f>'Sold Volume'!C129/'Closed Transactions'!C129</f>
        <v>351737.70198675495</v>
      </c>
      <c r="D129" s="74">
        <f>'Sold Volume'!D129/'Closed Transactions'!D129</f>
        <v>607201.92307692312</v>
      </c>
      <c r="E129" s="74">
        <f>'Sold Volume'!E129/'Closed Transactions'!E129</f>
        <v>833395.83333333337</v>
      </c>
      <c r="F129" s="75">
        <f>'Sold Volume'!I129/'Closed Transactions'!I129</f>
        <v>2907073.7704918031</v>
      </c>
      <c r="G129" s="74">
        <f>'Sold Volume'!J129/'Closed Transactions'!J129</f>
        <v>465800.32520325202</v>
      </c>
      <c r="H129" s="190">
        <f>'Sold Volume'!K129/'Closed Transactions'!K129</f>
        <v>380802.04813077039</v>
      </c>
      <c r="I129" s="163">
        <f>'Sold Volume'!L129/'Closed Transactions'!L129</f>
        <v>362382.48706728901</v>
      </c>
    </row>
    <row r="130" spans="1:9" ht="13.5" thickBot="1" x14ac:dyDescent="0.25">
      <c r="A130" s="501">
        <v>40396</v>
      </c>
      <c r="B130" s="74">
        <f>'Sold Volume'!B130/'Closed Transactions'!B130</f>
        <v>126982.376</v>
      </c>
      <c r="C130" s="74">
        <f>'Sold Volume'!C130/'Closed Transactions'!C130</f>
        <v>337232.06106870231</v>
      </c>
      <c r="D130" s="74">
        <f>'Sold Volume'!D130/'Closed Transactions'!D130</f>
        <v>610928.57142857148</v>
      </c>
      <c r="E130" s="74">
        <f>'Sold Volume'!E130/'Closed Transactions'!E130</f>
        <v>863180.43478260865</v>
      </c>
      <c r="F130" s="75">
        <f>'Sold Volume'!I130/'Closed Transactions'!I130</f>
        <v>1691671.875</v>
      </c>
      <c r="G130" s="74">
        <f>'Sold Volume'!J130/'Closed Transactions'!J130</f>
        <v>281605.73925104021</v>
      </c>
      <c r="H130" s="190">
        <f>'Sold Volume'!K130/'Closed Transactions'!K130</f>
        <v>371042.14929039299</v>
      </c>
      <c r="I130" s="163">
        <f>'Sold Volume'!L130/'Closed Transactions'!L130</f>
        <v>359642.77554993186</v>
      </c>
    </row>
    <row r="131" spans="1:9" ht="13.5" thickBot="1" x14ac:dyDescent="0.25">
      <c r="A131" s="501">
        <v>40427</v>
      </c>
      <c r="B131" s="74">
        <f>'Sold Volume'!B131/'Closed Transactions'!B131</f>
        <v>123770.22401847575</v>
      </c>
      <c r="C131" s="74">
        <f>'Sold Volume'!C131/'Closed Transactions'!C131</f>
        <v>339826.728</v>
      </c>
      <c r="D131" s="74">
        <f>'Sold Volume'!D131/'Closed Transactions'!D131</f>
        <v>604567.79069767438</v>
      </c>
      <c r="E131" s="74">
        <f>'Sold Volume'!E131/'Closed Transactions'!E131</f>
        <v>826927.2</v>
      </c>
      <c r="F131" s="75">
        <f>'Sold Volume'!I131/'Closed Transactions'!I131</f>
        <v>1799529.4117647058</v>
      </c>
      <c r="G131" s="74">
        <f>'Sold Volume'!J131/'Closed Transactions'!J131</f>
        <v>301007.9553846154</v>
      </c>
      <c r="H131" s="190">
        <f>'Sold Volume'!K131/'Closed Transactions'!K131</f>
        <v>365336.1796189521</v>
      </c>
      <c r="I131" s="163">
        <f>'Sold Volume'!L131/'Closed Transactions'!L131</f>
        <v>357243.41281522915</v>
      </c>
    </row>
    <row r="132" spans="1:9" ht="13.5" thickBot="1" x14ac:dyDescent="0.25">
      <c r="A132" s="501">
        <v>40457</v>
      </c>
      <c r="B132" s="74">
        <f>'Sold Volume'!B132/'Closed Transactions'!B132</f>
        <v>127599.41818181818</v>
      </c>
      <c r="C132" s="74">
        <f>'Sold Volume'!C132/'Closed Transactions'!C132</f>
        <v>347048.51818181819</v>
      </c>
      <c r="D132" s="74">
        <f>'Sold Volume'!D132/'Closed Transactions'!D132</f>
        <v>595999.69696969702</v>
      </c>
      <c r="E132" s="74">
        <f>'Sold Volume'!E132/'Closed Transactions'!E132</f>
        <v>809459.9</v>
      </c>
      <c r="F132" s="75">
        <f>'Sold Volume'!I132/'Closed Transactions'!I132</f>
        <v>2271043.3333333335</v>
      </c>
      <c r="G132" s="74">
        <f>'Sold Volume'!J132/'Closed Transactions'!J132</f>
        <v>332763.80385288969</v>
      </c>
      <c r="H132" s="190">
        <f>'Sold Volume'!K132/'Closed Transactions'!K132</f>
        <v>363160.62381565094</v>
      </c>
      <c r="I132" s="163">
        <f>'Sold Volume'!L132/'Closed Transactions'!L132</f>
        <v>358254.66433915211</v>
      </c>
    </row>
    <row r="133" spans="1:9" ht="13.5" thickBot="1" x14ac:dyDescent="0.25">
      <c r="A133" s="501">
        <v>40488</v>
      </c>
      <c r="B133" s="74">
        <f>'Sold Volume'!B133/'Closed Transactions'!B133</f>
        <v>121631.64851485149</v>
      </c>
      <c r="C133" s="74">
        <f>'Sold Volume'!C133/'Closed Transactions'!C133</f>
        <v>352886.89629629627</v>
      </c>
      <c r="D133" s="74">
        <f>'Sold Volume'!D133/'Closed Transactions'!D133</f>
        <v>595476.375</v>
      </c>
      <c r="E133" s="74">
        <f>'Sold Volume'!E133/'Closed Transactions'!E133</f>
        <v>856812.5</v>
      </c>
      <c r="F133" s="75">
        <f>'Sold Volume'!I133/'Closed Transactions'!I133</f>
        <v>1967042.1875</v>
      </c>
      <c r="G133" s="74">
        <f>'Sold Volume'!J133/'Closed Transactions'!J133</f>
        <v>314597.00478468899</v>
      </c>
      <c r="H133" s="190">
        <f>'Sold Volume'!K133/'Closed Transactions'!K133</f>
        <v>359842.25098081952</v>
      </c>
      <c r="I133" s="163">
        <f>'Sold Volume'!L133/'Closed Transactions'!L133</f>
        <v>358575.83400160383</v>
      </c>
    </row>
    <row r="134" spans="1:9" ht="13.5" thickBot="1" x14ac:dyDescent="0.25">
      <c r="A134" s="518">
        <v>40518</v>
      </c>
      <c r="B134" s="74">
        <f>'Sold Volume'!B134/'Closed Transactions'!B134</f>
        <v>132926.59519038076</v>
      </c>
      <c r="C134" s="74">
        <f>'Sold Volume'!C134/'Closed Transactions'!C134</f>
        <v>334558.94886363635</v>
      </c>
      <c r="D134" s="74">
        <f>'Sold Volume'!D134/'Closed Transactions'!D134</f>
        <v>593449.01960784313</v>
      </c>
      <c r="E134" s="74">
        <f>'Sold Volume'!E134/'Closed Transactions'!E134</f>
        <v>847021.73913043481</v>
      </c>
      <c r="F134" s="75">
        <f>'Sold Volume'!I134/'Closed Transactions'!I134</f>
        <v>2290502.3809523811</v>
      </c>
      <c r="G134" s="74">
        <f>'Sold Volume'!J134/'Closed Transactions'!J134</f>
        <v>342808.14917825535</v>
      </c>
      <c r="H134" s="190">
        <f>'Sold Volume'!K134/'Closed Transactions'!K134</f>
        <v>358490.39239490317</v>
      </c>
      <c r="I134" s="175">
        <f>'Sold Volume'!L134/'Closed Transactions'!L134</f>
        <v>358490.39239490317</v>
      </c>
    </row>
    <row r="135" spans="1:9" x14ac:dyDescent="0.2">
      <c r="A135" s="731">
        <v>40549</v>
      </c>
      <c r="B135" s="15">
        <f>'Sold Volume'!B135/'Closed Transactions'!B135</f>
        <v>127141.11111111111</v>
      </c>
      <c r="C135" s="15">
        <f>'Sold Volume'!C135/'Closed Transactions'!C135</f>
        <v>342336.00751879701</v>
      </c>
      <c r="D135" s="15">
        <f>'Sold Volume'!D135/'Closed Transactions'!D135</f>
        <v>594902.70270270272</v>
      </c>
      <c r="E135" s="15">
        <f>'Sold Volume'!E135/'Closed Transactions'!E135</f>
        <v>856230.76923076925</v>
      </c>
      <c r="F135" s="15">
        <f>'Sold Volume'!I135/'Closed Transactions'!I135</f>
        <v>2197056.4081632653</v>
      </c>
      <c r="G135" s="15">
        <f>'Sold Volume'!J135/'Closed Transactions'!J135</f>
        <v>348342.96614950633</v>
      </c>
      <c r="H135" s="15">
        <f>'Sold Volume'!K135/'Closed Transactions'!K135</f>
        <v>348342.96614950633</v>
      </c>
      <c r="I135" s="16">
        <f>'Sold Volume'!L135/'Closed Transactions'!L135</f>
        <v>356369.99789220112</v>
      </c>
    </row>
    <row r="136" spans="1:9" x14ac:dyDescent="0.2">
      <c r="A136" s="732">
        <v>40580</v>
      </c>
      <c r="B136" s="4">
        <f>'Sold Volume'!B136/'Closed Transactions'!B136</f>
        <v>131760.81749049429</v>
      </c>
      <c r="C136" s="4">
        <f>'Sold Volume'!C136/'Closed Transactions'!C136</f>
        <v>348450.22340425535</v>
      </c>
      <c r="D136" s="4">
        <f>'Sold Volume'!D136/'Closed Transactions'!D136</f>
        <v>601016.36363636365</v>
      </c>
      <c r="E136" s="4">
        <f>'Sold Volume'!E136/'Closed Transactions'!E136</f>
        <v>882477.27272727271</v>
      </c>
      <c r="F136" s="4">
        <f>'Sold Volume'!I136/'Closed Transactions'!I136</f>
        <v>2265492.4523809524</v>
      </c>
      <c r="G136" s="4">
        <f>'Sold Volume'!J136/'Closed Transactions'!J136</f>
        <v>346141.19075829384</v>
      </c>
      <c r="H136" s="4">
        <f>'Sold Volume'!K136/'Closed Transactions'!K136</f>
        <v>347146.37990985188</v>
      </c>
      <c r="I136" s="5">
        <f>'Sold Volume'!L136/'Closed Transactions'!L136</f>
        <v>359180.48880039819</v>
      </c>
    </row>
    <row r="137" spans="1:9" x14ac:dyDescent="0.2">
      <c r="A137" s="732">
        <v>40608</v>
      </c>
      <c r="B137" s="4">
        <f>'Sold Volume'!B137/'Closed Transactions'!B137</f>
        <v>131478.39552238805</v>
      </c>
      <c r="C137" s="4">
        <f>'Sold Volume'!C137/'Closed Transactions'!C137</f>
        <v>345614.25882352941</v>
      </c>
      <c r="D137" s="4">
        <f>'Sold Volume'!D137/'Closed Transactions'!D137</f>
        <v>615306.02409638558</v>
      </c>
      <c r="E137" s="4">
        <f>'Sold Volume'!E137/'Closed Transactions'!E137</f>
        <v>871636.52777777775</v>
      </c>
      <c r="F137" s="4">
        <f>'Sold Volume'!I137/'Closed Transactions'!I137</f>
        <v>2012476.4705882352</v>
      </c>
      <c r="G137" s="4">
        <f>'Sold Volume'!J137/'Closed Transactions'!J137</f>
        <v>354196.42201108474</v>
      </c>
      <c r="H137" s="4">
        <f>'Sold Volume'!K137/'Closed Transactions'!K137</f>
        <v>350308.38387784088</v>
      </c>
      <c r="I137" s="5">
        <f>'Sold Volume'!L137/'Closed Transactions'!L137</f>
        <v>355267.96396307932</v>
      </c>
    </row>
    <row r="138" spans="1:9" x14ac:dyDescent="0.2">
      <c r="A138" s="732">
        <v>40639</v>
      </c>
      <c r="B138" s="4">
        <f>'Sold Volume'!B138/'Closed Transactions'!B138</f>
        <v>137982.54316069058</v>
      </c>
      <c r="C138" s="4">
        <f>'Sold Volume'!C138/'Closed Transactions'!C138</f>
        <v>351916.67164179106</v>
      </c>
      <c r="D138" s="4">
        <f>'Sold Volume'!D138/'Closed Transactions'!D138</f>
        <v>605152.86407766992</v>
      </c>
      <c r="E138" s="4">
        <f>'Sold Volume'!E138/'Closed Transactions'!E138</f>
        <v>849704.60526315786</v>
      </c>
      <c r="F138" s="4">
        <f>'Sold Volume'!I138/'Closed Transactions'!I138</f>
        <v>2092205.3663366337</v>
      </c>
      <c r="G138" s="4">
        <f>'Sold Volume'!J138/'Closed Transactions'!J138</f>
        <v>399166.10055423592</v>
      </c>
      <c r="H138" s="4">
        <f>'Sold Volume'!K138/'Closed Transactions'!K138</f>
        <v>365436.42902672221</v>
      </c>
      <c r="I138" s="5">
        <f>'Sold Volume'!L138/'Closed Transactions'!L138</f>
        <v>358795.24420204404</v>
      </c>
    </row>
    <row r="139" spans="1:9" x14ac:dyDescent="0.2">
      <c r="A139" s="732">
        <v>40669</v>
      </c>
      <c r="B139" s="4">
        <f>'Sold Volume'!B139/'Closed Transactions'!B139</f>
        <v>137036.4712460064</v>
      </c>
      <c r="C139" s="4">
        <f>'Sold Volume'!C139/'Closed Transactions'!C139</f>
        <v>345740.35496183205</v>
      </c>
      <c r="D139" s="4">
        <f>'Sold Volume'!D139/'Closed Transactions'!D139</f>
        <v>594519.31506849313</v>
      </c>
      <c r="E139" s="4">
        <f>'Sold Volume'!E139/'Closed Transactions'!E139</f>
        <v>861726.66666666663</v>
      </c>
      <c r="F139" s="4">
        <f>'Sold Volume'!I139/'Closed Transactions'!I139</f>
        <v>2215617.8571428573</v>
      </c>
      <c r="G139" s="4">
        <f>'Sold Volume'!J139/'Closed Transactions'!J139</f>
        <v>430866.8152173913</v>
      </c>
      <c r="H139" s="4">
        <f>'Sold Volume'!K139/'Closed Transactions'!K139</f>
        <v>379373.36639012158</v>
      </c>
      <c r="I139" s="5">
        <f>'Sold Volume'!L139/'Closed Transactions'!L139</f>
        <v>363778.39064783242</v>
      </c>
    </row>
    <row r="140" spans="1:9" x14ac:dyDescent="0.2">
      <c r="A140" s="732">
        <v>40700</v>
      </c>
      <c r="B140" s="4">
        <f>'Sold Volume'!B140/'Closed Transactions'!B140</f>
        <v>131817.30703259006</v>
      </c>
      <c r="C140" s="4">
        <f>'Sold Volume'!C140/'Closed Transactions'!C140</f>
        <v>350710.3203125</v>
      </c>
      <c r="D140" s="4">
        <f>'Sold Volume'!D140/'Closed Transactions'!D140</f>
        <v>599484.90109890106</v>
      </c>
      <c r="E140" s="4">
        <f>'Sold Volume'!E140/'Closed Transactions'!E140</f>
        <v>839030.46875</v>
      </c>
      <c r="F140" s="4">
        <f>'Sold Volume'!I140/'Closed Transactions'!I140</f>
        <v>1806542.5060240964</v>
      </c>
      <c r="G140" s="4">
        <f>'Sold Volume'!J140/'Closed Transactions'!J140</f>
        <v>380838.71866028709</v>
      </c>
      <c r="H140" s="4">
        <f>'Sold Volume'!K140/'Closed Transactions'!K140</f>
        <v>379619.23876043671</v>
      </c>
      <c r="I140" s="5">
        <f>'Sold Volume'!L140/'Closed Transactions'!L140</f>
        <v>364627.52934340498</v>
      </c>
    </row>
    <row r="141" spans="1:9" x14ac:dyDescent="0.2">
      <c r="A141" s="732">
        <v>40730</v>
      </c>
      <c r="B141" s="4">
        <f>'Sold Volume'!B141/'Closed Transactions'!B141</f>
        <v>132810.15570175438</v>
      </c>
      <c r="C141" s="4">
        <f>'Sold Volume'!C141/'Closed Transactions'!C141</f>
        <v>350549.88</v>
      </c>
      <c r="D141" s="4">
        <f>'Sold Volume'!D141/'Closed Transactions'!D141</f>
        <v>613082.62745098036</v>
      </c>
      <c r="E141" s="4">
        <f>'Sold Volume'!E141/'Closed Transactions'!E141</f>
        <v>881912</v>
      </c>
      <c r="F141" s="4">
        <f>'Sold Volume'!I141/'Closed Transactions'!I141</f>
        <v>2396745.3703703703</v>
      </c>
      <c r="G141" s="4">
        <f>'Sold Volume'!J141/'Closed Transactions'!J141</f>
        <v>400324.47306176083</v>
      </c>
      <c r="H141" s="4">
        <f>'Sold Volume'!K141/'Closed Transactions'!K141</f>
        <v>381873.73629989981</v>
      </c>
      <c r="I141" s="5">
        <f>'Sold Volume'!L141/'Closed Transactions'!L141</f>
        <v>360037.69948787324</v>
      </c>
    </row>
    <row r="142" spans="1:9" x14ac:dyDescent="0.2">
      <c r="A142" s="732">
        <v>40761</v>
      </c>
      <c r="B142" s="4">
        <f>'Sold Volume'!B142/'Closed Transactions'!B142</f>
        <v>132465.45785440612</v>
      </c>
      <c r="C142" s="4">
        <f>'Sold Volume'!C142/'Closed Transactions'!C142</f>
        <v>342679.22598870058</v>
      </c>
      <c r="D142" s="4">
        <f>'Sold Volume'!D142/'Closed Transactions'!D142</f>
        <v>590557.3469387755</v>
      </c>
      <c r="E142" s="4">
        <f>'Sold Volume'!E142/'Closed Transactions'!E142</f>
        <v>834278.57142857148</v>
      </c>
      <c r="F142" s="4">
        <f>'Sold Volume'!I142/'Closed Transactions'!I142</f>
        <v>2352500</v>
      </c>
      <c r="G142" s="4">
        <f>'Sold Volume'!J142/'Closed Transactions'!J142</f>
        <v>327298.25468164793</v>
      </c>
      <c r="H142" s="4">
        <f>'Sold Volume'!K142/'Closed Transactions'!K142</f>
        <v>376262.05969191273</v>
      </c>
      <c r="I142" s="5">
        <f>'Sold Volume'!L142/'Closed Transactions'!L142</f>
        <v>362945.47089845623</v>
      </c>
    </row>
    <row r="143" spans="1:9" x14ac:dyDescent="0.2">
      <c r="A143" s="732">
        <v>40792</v>
      </c>
      <c r="B143" s="4">
        <f>'Sold Volume'!B143/'Closed Transactions'!B143</f>
        <v>134415.56392694064</v>
      </c>
      <c r="C143" s="4">
        <f>'Sold Volume'!C143/'Closed Transactions'!C143</f>
        <v>344267.61538461538</v>
      </c>
      <c r="D143" s="4">
        <f>'Sold Volume'!D143/'Closed Transactions'!D143</f>
        <v>584316.26190476189</v>
      </c>
      <c r="E143" s="4">
        <f>'Sold Volume'!E143/'Closed Transactions'!E143</f>
        <v>823757.36842105258</v>
      </c>
      <c r="F143" s="4">
        <f>'Sold Volume'!I143/'Closed Transactions'!I143</f>
        <v>2368395.1612903224</v>
      </c>
      <c r="G143" s="4">
        <f>'Sold Volume'!J143/'Closed Transactions'!J143</f>
        <v>329446.07578008913</v>
      </c>
      <c r="H143" s="4">
        <f>'Sold Volume'!K143/'Closed Transactions'!K143</f>
        <v>372539.12962306512</v>
      </c>
      <c r="I143" s="5">
        <f>'Sold Volume'!L143/'Closed Transactions'!L143</f>
        <v>364640.29410639114</v>
      </c>
    </row>
    <row r="144" spans="1:9" x14ac:dyDescent="0.2">
      <c r="A144" s="732">
        <v>40822</v>
      </c>
      <c r="B144" s="4">
        <f>'Sold Volume'!B144/'Closed Transactions'!B144</f>
        <v>129356.14746543778</v>
      </c>
      <c r="C144" s="4">
        <f>'Sold Volume'!C144/'Closed Transactions'!C144</f>
        <v>338866.79824561405</v>
      </c>
      <c r="D144" s="4">
        <f>'Sold Volume'!D144/'Closed Transactions'!D144</f>
        <v>600388.15789473685</v>
      </c>
      <c r="E144" s="4">
        <f>'Sold Volume'!E144/'Closed Transactions'!E144</f>
        <v>834266.75</v>
      </c>
      <c r="F144" s="4">
        <f>'Sold Volume'!I144/'Closed Transactions'!I144</f>
        <v>1840109.756097561</v>
      </c>
      <c r="G144" s="4">
        <f>'Sold Volume'!J144/'Closed Transactions'!J144</f>
        <v>324135.96290571871</v>
      </c>
      <c r="H144" s="4">
        <f>'Sold Volume'!K144/'Closed Transactions'!K144</f>
        <v>369101.4952799122</v>
      </c>
      <c r="I144" s="5">
        <f>'Sold Volume'!L144/'Closed Transactions'!L144</f>
        <v>363879.95725683891</v>
      </c>
    </row>
    <row r="145" spans="1:9" x14ac:dyDescent="0.2">
      <c r="A145" s="732">
        <v>40853</v>
      </c>
      <c r="B145" s="4">
        <f>'Sold Volume'!B145/'Closed Transactions'!B145</f>
        <v>134713.06578947368</v>
      </c>
      <c r="C145" s="4">
        <f>'Sold Volume'!C145/'Closed Transactions'!C145</f>
        <v>347366.04424778762</v>
      </c>
      <c r="D145" s="4">
        <f>'Sold Volume'!D145/'Closed Transactions'!D145</f>
        <v>604722.34210526315</v>
      </c>
      <c r="E145" s="4">
        <f>'Sold Volume'!E145/'Closed Transactions'!E145</f>
        <v>848789.47368421056</v>
      </c>
      <c r="F145" s="4">
        <f>'Sold Volume'!I145/'Closed Transactions'!I145</f>
        <v>2423977.5</v>
      </c>
      <c r="G145" s="4">
        <f>'Sold Volume'!J145/'Closed Transactions'!J145</f>
        <v>342977.58308157098</v>
      </c>
      <c r="H145" s="4">
        <f>'Sold Volume'!K145/'Closed Transactions'!K145</f>
        <v>367331.74191567744</v>
      </c>
      <c r="I145" s="5">
        <f>'Sold Volume'!L145/'Closed Transactions'!L145</f>
        <v>365495.31648206001</v>
      </c>
    </row>
    <row r="146" spans="1:9" ht="13.5" thickBot="1" x14ac:dyDescent="0.25">
      <c r="A146" s="733">
        <v>40883</v>
      </c>
      <c r="B146" s="13">
        <f>'Sold Volume'!B146/'Closed Transactions'!B146</f>
        <v>135944.3937360179</v>
      </c>
      <c r="C146" s="13">
        <f>'Sold Volume'!C146/'Closed Transactions'!C146</f>
        <v>355693.50641025644</v>
      </c>
      <c r="D146" s="13">
        <f>'Sold Volume'!D146/'Closed Transactions'!D146</f>
        <v>602066.07999999996</v>
      </c>
      <c r="E146" s="13">
        <f>'Sold Volume'!E146/'Closed Transactions'!E146</f>
        <v>845538.18181818177</v>
      </c>
      <c r="F146" s="13">
        <f>'Sold Volume'!I146/'Closed Transactions'!I146</f>
        <v>1937191.4893617022</v>
      </c>
      <c r="G146" s="13">
        <f>'Sold Volume'!J146/'Closed Transactions'!J146</f>
        <v>354582.37534626038</v>
      </c>
      <c r="H146" s="13">
        <f>'Sold Volume'!K146/'Closed Transactions'!K146</f>
        <v>366454.56994473032</v>
      </c>
      <c r="I146" s="14">
        <f>'Sold Volume'!L146/'Closed Transactions'!L146</f>
        <v>366454.56994473032</v>
      </c>
    </row>
    <row r="147" spans="1:9" x14ac:dyDescent="0.2">
      <c r="A147" s="824">
        <v>40920</v>
      </c>
      <c r="B147" s="855">
        <f>'Sold Volume'!B147/'Closed Transactions'!B147</f>
        <v>135602.20403587443</v>
      </c>
      <c r="C147" s="855">
        <f>'Sold Volume'!C147/'Closed Transactions'!C147</f>
        <v>349358.73548387096</v>
      </c>
      <c r="D147" s="855">
        <f>'Sold Volume'!D147/'Closed Transactions'!D147</f>
        <v>589567.30769230775</v>
      </c>
      <c r="E147" s="855">
        <f>'Sold Volume'!E147/'Closed Transactions'!E147</f>
        <v>850199.95</v>
      </c>
      <c r="F147" s="855">
        <f>'Sold Volume'!I147/'Closed Transactions'!I147</f>
        <v>1797340.4047619049</v>
      </c>
      <c r="G147" s="855">
        <f>'Sold Volume'!J147/'Closed Transactions'!J147</f>
        <v>332558.01818181819</v>
      </c>
      <c r="H147" s="855">
        <f>'Sold Volume'!K147/'Closed Transactions'!K147</f>
        <v>332558.01818181819</v>
      </c>
      <c r="I147" s="856">
        <f>'Sold Volume'!L147/'Closed Transactions'!L147</f>
        <v>365369.34066666669</v>
      </c>
    </row>
    <row r="148" spans="1:9" x14ac:dyDescent="0.2">
      <c r="A148" s="825">
        <v>40951</v>
      </c>
      <c r="B148" s="857">
        <f>'Sold Volume'!B148/'Closed Transactions'!B148</f>
        <v>139786.71128107075</v>
      </c>
      <c r="C148" s="857">
        <f>'Sold Volume'!C148/'Closed Transactions'!C148</f>
        <v>344179.13529411767</v>
      </c>
      <c r="D148" s="857">
        <f>'Sold Volume'!D148/'Closed Transactions'!D148</f>
        <v>603806.66666666663</v>
      </c>
      <c r="E148" s="857">
        <f>'Sold Volume'!E148/'Closed Transactions'!E148</f>
        <v>858504.66666666663</v>
      </c>
      <c r="F148" s="857">
        <f>'Sold Volume'!I148/'Closed Transactions'!I148</f>
        <v>2055421.6346153845</v>
      </c>
      <c r="G148" s="857">
        <f>'Sold Volume'!J148/'Closed Transactions'!J148</f>
        <v>357087.60381861572</v>
      </c>
      <c r="H148" s="857">
        <f>'Sold Volume'!K148/'Closed Transactions'!K148</f>
        <v>345794.201545396</v>
      </c>
      <c r="I148" s="858">
        <f>'Sold Volume'!L148/'Closed Transactions'!L148</f>
        <v>366254.46197827329</v>
      </c>
    </row>
    <row r="149" spans="1:9" x14ac:dyDescent="0.2">
      <c r="A149" s="825">
        <v>40980</v>
      </c>
      <c r="B149" s="857">
        <f>'Sold Volume'!B149/'Closed Transactions'!B149</f>
        <v>143247.22835820896</v>
      </c>
      <c r="C149" s="857">
        <f>'Sold Volume'!C149/'Closed Transactions'!C149</f>
        <v>348106.68327402137</v>
      </c>
      <c r="D149" s="857">
        <f>'Sold Volume'!D149/'Closed Transactions'!D149</f>
        <v>596194.14529914525</v>
      </c>
      <c r="E149" s="857">
        <f>'Sold Volume'!E149/'Closed Transactions'!E149</f>
        <v>840758.02083333337</v>
      </c>
      <c r="F149" s="857">
        <f>'Sold Volume'!I149/'Closed Transactions'!I149</f>
        <v>2015795.2207792208</v>
      </c>
      <c r="G149" s="857">
        <f>'Sold Volume'!J149/'Closed Transactions'!J149</f>
        <v>384845.72757753561</v>
      </c>
      <c r="H149" s="857">
        <f>'Sold Volume'!K149/'Closed Transactions'!K149</f>
        <v>362760.14129643119</v>
      </c>
      <c r="I149" s="858">
        <f>'Sold Volume'!L149/'Closed Transactions'!L149</f>
        <v>369843.16922486568</v>
      </c>
    </row>
    <row r="150" spans="1:9" x14ac:dyDescent="0.2">
      <c r="A150" s="827">
        <v>41011</v>
      </c>
      <c r="B150" s="857">
        <f>'Sold Volume'!B150/'Closed Transactions'!B150</f>
        <v>143340.10769230771</v>
      </c>
      <c r="C150" s="857">
        <f>'Sold Volume'!C150/'Closed Transactions'!C150</f>
        <v>337220.27759197325</v>
      </c>
      <c r="D150" s="857">
        <f>'Sold Volume'!D150/'Closed Transactions'!D150</f>
        <v>613274.07407407404</v>
      </c>
      <c r="E150" s="857">
        <f>'Sold Volume'!E150/'Closed Transactions'!E150</f>
        <v>862885.53191489365</v>
      </c>
      <c r="F150" s="857">
        <f>'Sold Volume'!I150/'Closed Transactions'!I150</f>
        <v>1889837.3364485982</v>
      </c>
      <c r="G150" s="857">
        <f>'Sold Volume'!J150/'Closed Transactions'!J150</f>
        <v>401503.80485893419</v>
      </c>
      <c r="H150" s="857">
        <f>'Sold Volume'!K150/'Closed Transactions'!K150</f>
        <v>375051.76603679761</v>
      </c>
      <c r="I150" s="858">
        <f>'Sold Volume'!L150/'Closed Transactions'!L150</f>
        <v>370165.49449075403</v>
      </c>
    </row>
    <row r="151" spans="1:9" x14ac:dyDescent="0.2">
      <c r="A151" s="825">
        <v>41041</v>
      </c>
      <c r="B151" s="857">
        <f>'Sold Volume'!B151/'Closed Transactions'!B151</f>
        <v>147674.71181556195</v>
      </c>
      <c r="C151" s="857">
        <f>'Sold Volume'!C151/'Closed Transactions'!C151</f>
        <v>339174.0442176871</v>
      </c>
      <c r="D151" s="857">
        <f>'Sold Volume'!D151/'Closed Transactions'!D151</f>
        <v>598162.69473684207</v>
      </c>
      <c r="E151" s="857">
        <f>'Sold Volume'!E151/'Closed Transactions'!E151</f>
        <v>879727.58928571432</v>
      </c>
      <c r="F151" s="857">
        <f>'Sold Volume'!I151/'Closed Transactions'!I151</f>
        <v>2168374.0322580645</v>
      </c>
      <c r="G151" s="857">
        <f>'Sold Volume'!J151/'Closed Transactions'!J151</f>
        <v>456984.95645288995</v>
      </c>
      <c r="H151" s="857">
        <f>'Sold Volume'!K151/'Closed Transactions'!K151</f>
        <v>394632.015704825</v>
      </c>
      <c r="I151" s="858">
        <f>'Sold Volume'!L151/'Closed Transactions'!L151</f>
        <v>374189.53397508495</v>
      </c>
    </row>
    <row r="152" spans="1:9" x14ac:dyDescent="0.2">
      <c r="A152" s="825">
        <v>41072</v>
      </c>
      <c r="B152" s="857">
        <f>'Sold Volume'!B152/'Closed Transactions'!B152</f>
        <v>143975.9453642384</v>
      </c>
      <c r="C152" s="857">
        <f>'Sold Volume'!C152/'Closed Transactions'!C152</f>
        <v>348240.59861591697</v>
      </c>
      <c r="D152" s="857">
        <f>'Sold Volume'!D152/'Closed Transactions'!D152</f>
        <v>599822.20238095243</v>
      </c>
      <c r="E152" s="857">
        <f>'Sold Volume'!E152/'Closed Transactions'!E152</f>
        <v>869657.20588235289</v>
      </c>
      <c r="F152" s="857">
        <f>'Sold Volume'!I152/'Closed Transactions'!I152</f>
        <v>1955752.1875</v>
      </c>
      <c r="G152" s="857">
        <f>'Sold Volume'!J152/'Closed Transactions'!J152</f>
        <v>388649.48579285061</v>
      </c>
      <c r="H152" s="857">
        <f>'Sold Volume'!K152/'Closed Transactions'!K152</f>
        <v>393608.34253450437</v>
      </c>
      <c r="I152" s="858">
        <f>'Sold Volume'!L152/'Closed Transactions'!L152</f>
        <v>375019.02180041344</v>
      </c>
    </row>
    <row r="153" spans="1:9" x14ac:dyDescent="0.2">
      <c r="A153" s="825">
        <v>41102</v>
      </c>
      <c r="B153" s="857">
        <f>'Sold Volume'!B153/'Closed Transactions'!B153</f>
        <v>138283.84913793104</v>
      </c>
      <c r="C153" s="857">
        <f>'Sold Volume'!C153/'Closed Transactions'!C153</f>
        <v>337869.89655172412</v>
      </c>
      <c r="D153" s="857">
        <f>'Sold Volume'!D153/'Closed Transactions'!D153</f>
        <v>599614.27868852462</v>
      </c>
      <c r="E153" s="857">
        <f>'Sold Volume'!E153/'Closed Transactions'!E153</f>
        <v>851525.06896551722</v>
      </c>
      <c r="F153" s="857">
        <f>'Sold Volume'!I153/'Closed Transactions'!I153</f>
        <v>1998567.4375</v>
      </c>
      <c r="G153" s="857">
        <f>'Sold Volume'!J153/'Closed Transactions'!J153</f>
        <v>361024.48840206186</v>
      </c>
      <c r="H153" s="857">
        <f>'Sold Volume'!K153/'Closed Transactions'!K153</f>
        <v>390072.95791387022</v>
      </c>
      <c r="I153" s="858">
        <f>'Sold Volume'!L153/'Closed Transactions'!L153</f>
        <v>372192.9726001689</v>
      </c>
    </row>
    <row r="154" spans="1:9" x14ac:dyDescent="0.2">
      <c r="A154" s="825">
        <v>41133</v>
      </c>
      <c r="B154" s="857">
        <f>'Sold Volume'!B154/'Closed Transactions'!B154</f>
        <v>143050.56214149139</v>
      </c>
      <c r="C154" s="857">
        <f>'Sold Volume'!C154/'Closed Transactions'!C154</f>
        <v>337996.05759162304</v>
      </c>
      <c r="D154" s="857">
        <f>'Sold Volume'!D154/'Closed Transactions'!D154</f>
        <v>605636.57627118647</v>
      </c>
      <c r="E154" s="857">
        <f>'Sold Volume'!E154/'Closed Transactions'!E154</f>
        <v>836369.16666666663</v>
      </c>
      <c r="F154" s="857">
        <f>'Sold Volume'!I154/'Closed Transactions'!I154</f>
        <v>2242872.6666666665</v>
      </c>
      <c r="G154" s="857">
        <f>'Sold Volume'!J154/'Closed Transactions'!J154</f>
        <v>348192.77990430623</v>
      </c>
      <c r="H154" s="857">
        <f>'Sold Volume'!K154/'Closed Transactions'!K154</f>
        <v>385689.90473209816</v>
      </c>
      <c r="I154" s="858">
        <f>'Sold Volume'!L154/'Closed Transactions'!L154</f>
        <v>373679.73915076692</v>
      </c>
    </row>
    <row r="155" spans="1:9" x14ac:dyDescent="0.2">
      <c r="A155" s="825">
        <v>41164</v>
      </c>
      <c r="B155" s="857">
        <f>'Sold Volume'!B155/'Closed Transactions'!B155</f>
        <v>137773.78620689656</v>
      </c>
      <c r="C155" s="857">
        <f>'Sold Volume'!C155/'Closed Transactions'!C155</f>
        <v>341619.34146341466</v>
      </c>
      <c r="D155" s="857">
        <f>'Sold Volume'!D155/'Closed Transactions'!D155</f>
        <v>611403.58333333337</v>
      </c>
      <c r="E155" s="857">
        <f>'Sold Volume'!E155/'Closed Transactions'!E155</f>
        <v>837000</v>
      </c>
      <c r="F155" s="857">
        <f>'Sold Volume'!I155/'Closed Transactions'!I155</f>
        <v>1905396.551724138</v>
      </c>
      <c r="G155" s="857">
        <f>'Sold Volume'!J155/'Closed Transactions'!J155</f>
        <v>315812.86685552407</v>
      </c>
      <c r="H155" s="857">
        <f>'Sold Volume'!K155/'Closed Transactions'!K155</f>
        <v>380015.50989187945</v>
      </c>
      <c r="I155" s="858">
        <f>'Sold Volume'!L155/'Closed Transactions'!L155</f>
        <v>372646.19543123542</v>
      </c>
    </row>
    <row r="156" spans="1:9" x14ac:dyDescent="0.2">
      <c r="A156" s="825">
        <v>41194</v>
      </c>
      <c r="B156" s="857">
        <f>'Sold Volume'!B156/'Closed Transactions'!B156</f>
        <v>140451.01996007984</v>
      </c>
      <c r="C156" s="857">
        <f>'Sold Volume'!C156/'Closed Transactions'!C156</f>
        <v>349156.45728643215</v>
      </c>
      <c r="D156" s="857">
        <f>'Sold Volume'!D156/'Closed Transactions'!D156</f>
        <v>587110.55172413797</v>
      </c>
      <c r="E156" s="857">
        <f>'Sold Volume'!E156/'Closed Transactions'!E156</f>
        <v>861945.65217391308</v>
      </c>
      <c r="F156" s="857">
        <f>'Sold Volume'!I156/'Closed Transactions'!I156</f>
        <v>2013027.75</v>
      </c>
      <c r="G156" s="857">
        <f>'Sold Volume'!J156/'Closed Transactions'!J156</f>
        <v>325819.16401468788</v>
      </c>
      <c r="H156" s="857">
        <f>'Sold Volume'!K156/'Closed Transactions'!K156</f>
        <v>375360.01471979811</v>
      </c>
      <c r="I156" s="858">
        <f>'Sold Volume'!L156/'Closed Transactions'!L156</f>
        <v>372015.4873795319</v>
      </c>
    </row>
    <row r="157" spans="1:9" x14ac:dyDescent="0.2">
      <c r="A157" s="825">
        <v>41225</v>
      </c>
      <c r="B157" s="857">
        <f>'Sold Volume'!B157/'Closed Transactions'!B157</f>
        <v>145818.48440748441</v>
      </c>
      <c r="C157" s="857">
        <f>'Sold Volume'!C157/'Closed Transactions'!C157</f>
        <v>342270.72300469485</v>
      </c>
      <c r="D157" s="857">
        <f>'Sold Volume'!D157/'Closed Transactions'!D157</f>
        <v>610040.60344827583</v>
      </c>
      <c r="E157" s="857">
        <f>'Sold Volume'!E157/'Closed Transactions'!E157</f>
        <v>856209.67741935479</v>
      </c>
      <c r="F157" s="857">
        <f>'Sold Volume'!I157/'Closed Transactions'!I157</f>
        <v>2549529.4677419355</v>
      </c>
      <c r="G157" s="857">
        <f>'Sold Volume'!J157/'Closed Transactions'!J157</f>
        <v>429630.8130177515</v>
      </c>
      <c r="H157" s="857">
        <f>'Sold Volume'!K157/'Closed Transactions'!K157</f>
        <v>379788.25193124759</v>
      </c>
      <c r="I157" s="858">
        <f>'Sold Volume'!L157/'Closed Transactions'!L157</f>
        <v>378145.47860624659</v>
      </c>
    </row>
    <row r="158" spans="1:9" ht="13.5" thickBot="1" x14ac:dyDescent="0.25">
      <c r="A158" s="828">
        <v>41255</v>
      </c>
      <c r="B158" s="859">
        <f>'Sold Volume'!B158/'Closed Transactions'!B158</f>
        <v>146105.1328125</v>
      </c>
      <c r="C158" s="859">
        <f>'Sold Volume'!C158/'Closed Transactions'!C158</f>
        <v>341723.3732718894</v>
      </c>
      <c r="D158" s="859">
        <f>'Sold Volume'!D158/'Closed Transactions'!D158</f>
        <v>591938.94252873561</v>
      </c>
      <c r="E158" s="859">
        <f>'Sold Volume'!E158/'Closed Transactions'!E158</f>
        <v>859219.05405405408</v>
      </c>
      <c r="F158" s="859">
        <f>'Sold Volume'!I158/'Closed Transactions'!I158</f>
        <v>1931062.8484848484</v>
      </c>
      <c r="G158" s="859">
        <f>'Sold Volume'!J158/'Closed Transactions'!J158</f>
        <v>391403.41784548422</v>
      </c>
      <c r="H158" s="859">
        <f>'Sold Volume'!K158/'Closed Transactions'!K158</f>
        <v>380734.97809312638</v>
      </c>
      <c r="I158" s="860">
        <f>'Sold Volume'!L158/'Closed Transactions'!L158</f>
        <v>380734.97809312638</v>
      </c>
    </row>
    <row r="159" spans="1:9" ht="13.5" thickBot="1" x14ac:dyDescent="0.25">
      <c r="A159" s="817">
        <v>41286</v>
      </c>
      <c r="B159" s="861">
        <f>IF('Closed Transactions'!B159=0,0,'Sold Volume'!B159/'Closed Transactions'!B159)</f>
        <v>148864.66500000001</v>
      </c>
      <c r="C159" s="861">
        <f>IF('Closed Transactions'!C159=0,0,'Sold Volume'!C159/'Closed Transactions'!C159)</f>
        <v>344176.6157894737</v>
      </c>
      <c r="D159" s="861">
        <f>IF('Closed Transactions'!D159=0,0,'Sold Volume'!D159/'Closed Transactions'!D159)</f>
        <v>601798.85245901637</v>
      </c>
      <c r="E159" s="861">
        <f>IF('Closed Transactions'!E159=0,0,'Sold Volume'!E159/'Closed Transactions'!E159)</f>
        <v>883796.29629629629</v>
      </c>
      <c r="F159" s="861">
        <f>IF('Closed Transactions'!I159=0,0,'Sold Volume'!I159/'Closed Transactions'!I159)</f>
        <v>2030336.6444444444</v>
      </c>
      <c r="G159" s="861">
        <f>IF('Closed Transactions'!J159=0,0,'Sold Volume'!J159/'Closed Transactions'!J159)</f>
        <v>382955.4661134163</v>
      </c>
      <c r="H159" s="861">
        <f>IF('Closed Transactions'!K159=0,0,'Sold Volume'!K159/'Closed Transactions'!K159)</f>
        <v>382955.4661134163</v>
      </c>
      <c r="I159" s="794">
        <f>'Sold Volume'!L159/'Closed Transactions'!L159</f>
        <v>383930.22219267924</v>
      </c>
    </row>
    <row r="160" spans="1:9" ht="13.5" thickBot="1" x14ac:dyDescent="0.25">
      <c r="A160" s="817">
        <v>41317</v>
      </c>
      <c r="B160" s="861">
        <f>IF('Closed Transactions'!B160=0,0,'Sold Volume'!B160/'Closed Transactions'!B160)</f>
        <v>150686.64015904572</v>
      </c>
      <c r="C160" s="861">
        <f>IF('Closed Transactions'!C160=0,0,'Sold Volume'!C160/'Closed Transactions'!C160)</f>
        <v>343793.53974895395</v>
      </c>
      <c r="D160" s="861">
        <f>IF('Closed Transactions'!D160=0,0,'Sold Volume'!D160/'Closed Transactions'!D160)</f>
        <v>592406.07142857148</v>
      </c>
      <c r="E160" s="861">
        <f>IF('Closed Transactions'!E160=0,0,'Sold Volume'!E160/'Closed Transactions'!E160)</f>
        <v>843725.60606060608</v>
      </c>
      <c r="F160" s="861">
        <f>IF('Closed Transactions'!I160=0,0,'Sold Volume'!I160/'Closed Transactions'!I160)</f>
        <v>1937480.606060606</v>
      </c>
      <c r="G160" s="861">
        <f>IF('Closed Transactions'!J160=0,0,'Sold Volume'!J160/'Closed Transactions'!J160)</f>
        <v>389843.16794731066</v>
      </c>
      <c r="H160" s="861">
        <f>IF('Closed Transactions'!K160=0,0,'Sold Volume'!K160/'Closed Transactions'!K160)</f>
        <v>386795.54957160342</v>
      </c>
      <c r="I160" s="794">
        <f>'Sold Volume'!L160/'Closed Transactions'!L160</f>
        <v>386385.38314547378</v>
      </c>
    </row>
    <row r="161" spans="1:9" ht="13.5" thickBot="1" x14ac:dyDescent="0.25">
      <c r="A161" s="817">
        <v>41345</v>
      </c>
      <c r="B161" s="861">
        <f>IF('Closed Transactions'!B161=0,0,'Sold Volume'!B161/'Closed Transactions'!B161)</f>
        <v>153905.31021897809</v>
      </c>
      <c r="C161" s="861">
        <f>IF('Closed Transactions'!C161=0,0,'Sold Volume'!C161/'Closed Transactions'!C161)</f>
        <v>339124.72754491016</v>
      </c>
      <c r="D161" s="861">
        <f>IF('Closed Transactions'!D161=0,0,'Sold Volume'!D161/'Closed Transactions'!D161)</f>
        <v>602572.90099009906</v>
      </c>
      <c r="E161" s="861">
        <f>IF('Closed Transactions'!E161=0,0,'Sold Volume'!E161/'Closed Transactions'!E161)</f>
        <v>864692.72499999998</v>
      </c>
      <c r="F161" s="861">
        <f>IF('Closed Transactions'!I161=0,0,'Sold Volume'!I161/'Closed Transactions'!I161)</f>
        <v>2260507.7333333334</v>
      </c>
      <c r="G161" s="861">
        <f>IF('Closed Transactions'!J161=0,0,'Sold Volume'!J161/'Closed Transactions'!J161)</f>
        <v>446092.57592093444</v>
      </c>
      <c r="H161" s="861">
        <f>IF('Closed Transactions'!K161=0,0,'Sold Volume'!K161/'Closed Transactions'!K161)</f>
        <v>410820.88278121589</v>
      </c>
      <c r="I161" s="794">
        <f>'Sold Volume'!L161/'Closed Transactions'!L161</f>
        <v>392441.68987229513</v>
      </c>
    </row>
    <row r="162" spans="1:9" ht="13.5" thickBot="1" x14ac:dyDescent="0.25">
      <c r="A162" s="818">
        <v>41376</v>
      </c>
      <c r="B162" s="861">
        <f>IF('Closed Transactions'!B162=0,0,'Sold Volume'!B162/'Closed Transactions'!B162)</f>
        <v>153104.01630434784</v>
      </c>
      <c r="C162" s="861">
        <f>IF('Closed Transactions'!C162=0,0,'Sold Volume'!C162/'Closed Transactions'!C162)</f>
        <v>350240.74292452831</v>
      </c>
      <c r="D162" s="861">
        <f>IF('Closed Transactions'!D162=0,0,'Sold Volume'!D162/'Closed Transactions'!D162)</f>
        <v>598152.31690140849</v>
      </c>
      <c r="E162" s="861">
        <f>IF('Closed Transactions'!E162=0,0,'Sold Volume'!E162/'Closed Transactions'!E162)</f>
        <v>859866.68333333335</v>
      </c>
      <c r="F162" s="861">
        <f>IF('Closed Transactions'!I162=0,0,'Sold Volume'!I162/'Closed Transactions'!I162)</f>
        <v>2070285.2913385828</v>
      </c>
      <c r="G162" s="861">
        <f>IF('Closed Transactions'!J162=0,0,'Sold Volume'!J162/'Closed Transactions'!J162)</f>
        <v>443681.99664204166</v>
      </c>
      <c r="H162" s="861">
        <f>IF('Closed Transactions'!K162=0,0,'Sold Volume'!K162/'Closed Transactions'!K162)</f>
        <v>422371.92115203023</v>
      </c>
      <c r="I162" s="794">
        <f>'Sold Volume'!L162/'Closed Transactions'!L162</f>
        <v>398076.08434154408</v>
      </c>
    </row>
    <row r="163" spans="1:9" ht="13.5" thickBot="1" x14ac:dyDescent="0.25">
      <c r="A163" s="817">
        <v>41406</v>
      </c>
      <c r="B163" s="861">
        <f>IF('Closed Transactions'!B163=0,0,'Sold Volume'!B163/'Closed Transactions'!B163)</f>
        <v>153881.45029239767</v>
      </c>
      <c r="C163" s="861">
        <f>IF('Closed Transactions'!C163=0,0,'Sold Volume'!C163/'Closed Transactions'!C163)</f>
        <v>351688.9259259259</v>
      </c>
      <c r="D163" s="861">
        <f>IF('Closed Transactions'!D163=0,0,'Sold Volume'!D163/'Closed Transactions'!D163)</f>
        <v>609998.046875</v>
      </c>
      <c r="E163" s="861">
        <f>IF('Closed Transactions'!E163=0,0,'Sold Volume'!E163/'Closed Transactions'!E163)</f>
        <v>876218.30985915498</v>
      </c>
      <c r="F163" s="861">
        <f>IF('Closed Transactions'!I163=0,0,'Sold Volume'!I163/'Closed Transactions'!I163)</f>
        <v>2166476.0563380281</v>
      </c>
      <c r="G163" s="861">
        <f>IF('Closed Transactions'!J163=0,0,'Sold Volume'!J163/'Closed Transactions'!J163)</f>
        <v>491735.88299418607</v>
      </c>
      <c r="H163" s="861">
        <f>IF('Closed Transactions'!K163=0,0,'Sold Volume'!K163/'Closed Transactions'!K163)</f>
        <v>439379.19333570922</v>
      </c>
      <c r="I163" s="794">
        <f>'Sold Volume'!L163/'Closed Transactions'!L163</f>
        <v>402771.30736079987</v>
      </c>
    </row>
    <row r="164" spans="1:9" ht="13.5" thickBot="1" x14ac:dyDescent="0.25">
      <c r="A164" s="817">
        <v>41437</v>
      </c>
      <c r="B164" s="861">
        <f>IF('Closed Transactions'!B164=0,0,'Sold Volume'!B164/'Closed Transactions'!B164)</f>
        <v>155635.51625239005</v>
      </c>
      <c r="C164" s="861">
        <f>IF('Closed Transactions'!C164=0,0,'Sold Volume'!C164/'Closed Transactions'!C164)</f>
        <v>349648.88629737607</v>
      </c>
      <c r="D164" s="861">
        <f>IF('Closed Transactions'!D164=0,0,'Sold Volume'!D164/'Closed Transactions'!D164)</f>
        <v>608732.61261261266</v>
      </c>
      <c r="E164" s="861">
        <f>IF('Closed Transactions'!E164=0,0,'Sold Volume'!E164/'Closed Transactions'!E164)</f>
        <v>839975.4615384615</v>
      </c>
      <c r="F164" s="861">
        <f>IF('Closed Transactions'!I164=0,0,'Sold Volume'!I164/'Closed Transactions'!I164)</f>
        <v>2055486.6952380952</v>
      </c>
      <c r="G164" s="861">
        <f>IF('Closed Transactions'!J164=0,0,'Sold Volume'!J164/'Closed Transactions'!J164)</f>
        <v>461624.80731489742</v>
      </c>
      <c r="H164" s="861">
        <f>IF('Closed Transactions'!K164=0,0,'Sold Volume'!K164/'Closed Transactions'!K164)</f>
        <v>443082.94103668496</v>
      </c>
      <c r="I164" s="794">
        <f>'Sold Volume'!L164/'Closed Transactions'!L164</f>
        <v>409767.66918844567</v>
      </c>
    </row>
    <row r="165" spans="1:9" ht="13.5" thickBot="1" x14ac:dyDescent="0.25">
      <c r="A165" s="817">
        <v>41467</v>
      </c>
      <c r="B165" s="861">
        <f>IF('Closed Transactions'!B165=0,0,'Sold Volume'!B165/'Closed Transactions'!B165)</f>
        <v>155633.24587155963</v>
      </c>
      <c r="C165" s="861">
        <f>IF('Closed Transactions'!C165=0,0,'Sold Volume'!C165/'Closed Transactions'!C165)</f>
        <v>335148.05223880598</v>
      </c>
      <c r="D165" s="861">
        <f>IF('Closed Transactions'!D165=0,0,'Sold Volume'!D165/'Closed Transactions'!D165)</f>
        <v>594470.77380952379</v>
      </c>
      <c r="E165" s="861">
        <f>IF('Closed Transactions'!E165=0,0,'Sold Volume'!E165/'Closed Transactions'!E165)</f>
        <v>867779.21951219509</v>
      </c>
      <c r="F165" s="861">
        <f>IF('Closed Transactions'!I165=0,0,'Sold Volume'!I165/'Closed Transactions'!I165)</f>
        <v>2356553.5</v>
      </c>
      <c r="G165" s="861">
        <f>IF('Closed Transactions'!J165=0,0,'Sold Volume'!J165/'Closed Transactions'!J165)</f>
        <v>425570.43762376235</v>
      </c>
      <c r="H165" s="861">
        <f>IF('Closed Transactions'!K165=0,0,'Sold Volume'!K165/'Closed Transactions'!K165)</f>
        <v>440798.60312540358</v>
      </c>
      <c r="I165" s="794">
        <f>'Sold Volume'!L165/'Closed Transactions'!L165</f>
        <v>414300.41016349231</v>
      </c>
    </row>
    <row r="166" spans="1:9" ht="13.5" thickBot="1" x14ac:dyDescent="0.25">
      <c r="A166" s="817">
        <v>41498</v>
      </c>
      <c r="B166" s="861">
        <f>IF('Closed Transactions'!B166=0,0,'Sold Volume'!B166/'Closed Transactions'!B166)</f>
        <v>160167.08952380953</v>
      </c>
      <c r="C166" s="861">
        <f>IF('Closed Transactions'!C166=0,0,'Sold Volume'!C166/'Closed Transactions'!C166)</f>
        <v>344142.38376383763</v>
      </c>
      <c r="D166" s="861">
        <f>IF('Closed Transactions'!D166=0,0,'Sold Volume'!D166/'Closed Transactions'!D166)</f>
        <v>589670.21518987347</v>
      </c>
      <c r="E166" s="861">
        <f>IF('Closed Transactions'!E166=0,0,'Sold Volume'!E166/'Closed Transactions'!E166)</f>
        <v>835028.125</v>
      </c>
      <c r="F166" s="861">
        <f>IF('Closed Transactions'!I166=0,0,'Sold Volume'!I166/'Closed Transactions'!I166)</f>
        <v>2423239.847222222</v>
      </c>
      <c r="G166" s="861">
        <f>IF('Closed Transactions'!J166=0,0,'Sold Volume'!J166/'Closed Transactions'!J166)</f>
        <v>434247.62410623085</v>
      </c>
      <c r="H166" s="861">
        <f>IF('Closed Transactions'!K166=0,0,'Sold Volume'!K166/'Closed Transactions'!K166)</f>
        <v>440063.28915386379</v>
      </c>
      <c r="I166" s="794">
        <f>'Sold Volume'!L166/'Closed Transactions'!L166</f>
        <v>420528.59746856522</v>
      </c>
    </row>
    <row r="167" spans="1:9" ht="13.5" thickBot="1" x14ac:dyDescent="0.25">
      <c r="A167" s="817">
        <v>41529</v>
      </c>
      <c r="B167" s="861">
        <f>IF('Closed Transactions'!B167=0,0,'Sold Volume'!B167/'Closed Transactions'!B167)</f>
        <v>157678.53791469193</v>
      </c>
      <c r="C167" s="861">
        <f>IF('Closed Transactions'!C167=0,0,'Sold Volume'!C167/'Closed Transactions'!C167)</f>
        <v>341963.32270916336</v>
      </c>
      <c r="D167" s="861">
        <f>IF('Closed Transactions'!D167=0,0,'Sold Volume'!D167/'Closed Transactions'!D167)</f>
        <v>605520.82716049382</v>
      </c>
      <c r="E167" s="861">
        <f>IF('Closed Transactions'!E167=0,0,'Sold Volume'!E167/'Closed Transactions'!E167)</f>
        <v>855994.19512195117</v>
      </c>
      <c r="F167" s="861">
        <f>IF('Closed Transactions'!I167=0,0,'Sold Volume'!I167/'Closed Transactions'!I167)</f>
        <v>2427784.4897959186</v>
      </c>
      <c r="G167" s="861">
        <f>IF('Closed Transactions'!J167=0,0,'Sold Volume'!J167/'Closed Transactions'!J167)</f>
        <v>421181.90284360189</v>
      </c>
      <c r="H167" s="861">
        <f>IF('Closed Transactions'!K167=0,0,'Sold Volume'!K167/'Closed Transactions'!K167)</f>
        <v>438397.40058540663</v>
      </c>
      <c r="I167" s="794">
        <f>'Sold Volume'!L167/'Closed Transactions'!L167</f>
        <v>426660.20984605252</v>
      </c>
    </row>
    <row r="168" spans="1:9" ht="13.5" thickBot="1" x14ac:dyDescent="0.25">
      <c r="A168" s="817">
        <v>41559</v>
      </c>
      <c r="B168" s="861">
        <f>IF('Closed Transactions'!B168=0,0,'Sold Volume'!B168/'Closed Transactions'!B168)</f>
        <v>162036.36616161617</v>
      </c>
      <c r="C168" s="861">
        <f>IF('Closed Transactions'!C168=0,0,'Sold Volume'!C168/'Closed Transactions'!C168)</f>
        <v>338385.99293286219</v>
      </c>
      <c r="D168" s="861">
        <f>IF('Closed Transactions'!D168=0,0,'Sold Volume'!D168/'Closed Transactions'!D168)</f>
        <v>610266.07142857148</v>
      </c>
      <c r="E168" s="861">
        <f>IF('Closed Transactions'!E168=0,0,'Sold Volume'!E168/'Closed Transactions'!E168)</f>
        <v>881412.9411764706</v>
      </c>
      <c r="F168" s="861">
        <f>IF('Closed Transactions'!I168=0,0,'Sold Volume'!I168/'Closed Transactions'!I168)</f>
        <v>2234862.3958333335</v>
      </c>
      <c r="G168" s="861">
        <f>IF('Closed Transactions'!J168=0,0,'Sold Volume'!J168/'Closed Transactions'!J168)</f>
        <v>405564.22521419829</v>
      </c>
      <c r="H168" s="861">
        <f>IF('Closed Transactions'!K168=0,0,'Sold Volume'!K168/'Closed Transactions'!K168)</f>
        <v>435813.87903303478</v>
      </c>
      <c r="I168" s="794">
        <f>'Sold Volume'!L168/'Closed Transactions'!L168</f>
        <v>432023.81526302791</v>
      </c>
    </row>
    <row r="169" spans="1:9" ht="13.5" thickBot="1" x14ac:dyDescent="0.25">
      <c r="A169" s="817">
        <v>41590</v>
      </c>
      <c r="B169" s="861">
        <f>IF('Closed Transactions'!B169=0,0,'Sold Volume'!B169/'Closed Transactions'!B169)</f>
        <v>162795.57430730478</v>
      </c>
      <c r="C169" s="861">
        <f>IF('Closed Transactions'!C169=0,0,'Sold Volume'!C169/'Closed Transactions'!C169)</f>
        <v>348001.96846846846</v>
      </c>
      <c r="D169" s="861">
        <f>IF('Closed Transactions'!D169=0,0,'Sold Volume'!D169/'Closed Transactions'!D169)</f>
        <v>601538.90540540544</v>
      </c>
      <c r="E169" s="861">
        <f>IF('Closed Transactions'!E169=0,0,'Sold Volume'!E169/'Closed Transactions'!E169)</f>
        <v>835888.4411764706</v>
      </c>
      <c r="F169" s="861">
        <f>IF('Closed Transactions'!I169=0,0,'Sold Volume'!I169/'Closed Transactions'!I169)</f>
        <v>1726607.8809523811</v>
      </c>
      <c r="G169" s="861">
        <f>IF('Closed Transactions'!J169=0,0,'Sold Volume'!J169/'Closed Transactions'!J169)</f>
        <v>373651.36150845251</v>
      </c>
      <c r="H169" s="861">
        <f>IF('Closed Transactions'!K169=0,0,'Sold Volume'!K169/'Closed Transactions'!K169)</f>
        <v>431527.3854913917</v>
      </c>
      <c r="I169" s="794">
        <f>'Sold Volume'!L169/'Closed Transactions'!L169</f>
        <v>428472.63225913345</v>
      </c>
    </row>
    <row r="170" spans="1:9" ht="13.5" thickBot="1" x14ac:dyDescent="0.25">
      <c r="A170" s="817">
        <v>41620</v>
      </c>
      <c r="B170" s="861">
        <f>IF('Closed Transactions'!B170=0,0,'Sold Volume'!B170/'Closed Transactions'!B170)</f>
        <v>160239.06905370843</v>
      </c>
      <c r="C170" s="861">
        <f>IF('Closed Transactions'!C170=0,0,'Sold Volume'!C170/'Closed Transactions'!C170)</f>
        <v>345303.22627737228</v>
      </c>
      <c r="D170" s="861">
        <f>IF('Closed Transactions'!D170=0,0,'Sold Volume'!D170/'Closed Transactions'!D170)</f>
        <v>596111.59139784949</v>
      </c>
      <c r="E170" s="861">
        <f>IF('Closed Transactions'!E170=0,0,'Sold Volume'!E170/'Closed Transactions'!E170)</f>
        <v>862419.80487804883</v>
      </c>
      <c r="F170" s="861">
        <f>IF('Closed Transactions'!I170=0,0,'Sold Volume'!I170/'Closed Transactions'!I170)</f>
        <v>1866530.303030303</v>
      </c>
      <c r="G170" s="861">
        <f>IF('Closed Transactions'!J170=0,0,'Sold Volume'!J170/'Closed Transactions'!J170)</f>
        <v>429196.70520231215</v>
      </c>
      <c r="H170" s="861">
        <f>IF('Closed Transactions'!K170=0,0,'Sold Volume'!K170/'Closed Transactions'!K170)</f>
        <v>431359.61995506368</v>
      </c>
      <c r="I170" s="910">
        <f>IF('Closed Transactions'!L170=0,"0",'Sold Volume'!L170/'Closed Transactions'!L170)</f>
        <v>431359.61995506368</v>
      </c>
    </row>
    <row r="171" spans="1:9" x14ac:dyDescent="0.2">
      <c r="A171" s="824">
        <v>41651</v>
      </c>
      <c r="B171" s="855">
        <f>IF('Closed Transactions'!B171=0,0,'Sold Volume'!B171/'Closed Transactions'!B171)</f>
        <v>157588.60820045558</v>
      </c>
      <c r="C171" s="855">
        <f>IF('Closed Transactions'!C171=0,0,'Sold Volume'!C171/'Closed Transactions'!C171)</f>
        <v>343588.91007194243</v>
      </c>
      <c r="D171" s="855">
        <f>IF('Closed Transactions'!D171=0,0,'Sold Volume'!D171/'Closed Transactions'!D171)</f>
        <v>603468.82352941181</v>
      </c>
      <c r="E171" s="855">
        <f>IF('Closed Transactions'!E171=0,0,'Sold Volume'!E171/'Closed Transactions'!E171)</f>
        <v>866454.54545454541</v>
      </c>
      <c r="F171" s="855">
        <f>IF('Closed Transactions'!I171=0,0,'Sold Volume'!I171/'Closed Transactions'!I171)</f>
        <v>2423505.7954545454</v>
      </c>
      <c r="G171" s="855">
        <f>IF('Closed Transactions'!J171=0,0,'Sold Volume'!J171/'Closed Transactions'!J171)</f>
        <v>496051.43661971833</v>
      </c>
      <c r="H171" s="855">
        <f>IF('Closed Transactions'!K171=0,0,'Sold Volume'!K171/'Closed Transactions'!K171)</f>
        <v>496051.43661971833</v>
      </c>
      <c r="I171" s="856">
        <f>'Sold Volume'!L171/'Closed Transactions'!L171</f>
        <v>439111.66628468526</v>
      </c>
    </row>
    <row r="172" spans="1:9" x14ac:dyDescent="0.2">
      <c r="A172" s="825">
        <v>41682</v>
      </c>
      <c r="B172" s="857">
        <f>IF('Closed Transactions'!B172=0,0,'Sold Volume'!B172/'Closed Transactions'!B172)</f>
        <v>159014.71106094809</v>
      </c>
      <c r="C172" s="857">
        <f>IF('Closed Transactions'!C172=0,0,'Sold Volume'!C172/'Closed Transactions'!C172)</f>
        <v>341706.12455516012</v>
      </c>
      <c r="D172" s="857">
        <f>IF('Closed Transactions'!D172=0,0,'Sold Volume'!D172/'Closed Transactions'!D172)</f>
        <v>610497.30379746831</v>
      </c>
      <c r="E172" s="857">
        <f>IF('Closed Transactions'!E172=0,0,'Sold Volume'!E172/'Closed Transactions'!E172)</f>
        <v>854498.83720930235</v>
      </c>
      <c r="F172" s="857">
        <f>IF('Closed Transactions'!I172=0,0,'Sold Volume'!I172/'Closed Transactions'!I172)</f>
        <v>2425573.494845361</v>
      </c>
      <c r="G172" s="857">
        <f>IF('Closed Transactions'!J172=0,0,'Sold Volume'!J172/'Closed Transactions'!J172)</f>
        <v>516136.05938494165</v>
      </c>
      <c r="H172" s="857">
        <f>IF('Closed Transactions'!K172=0,0,'Sold Volume'!K172/'Closed Transactions'!K172)</f>
        <v>506201.38263665594</v>
      </c>
      <c r="I172" s="858">
        <f>'Sold Volume'!L172/'Closed Transactions'!L172</f>
        <v>448705.72332435299</v>
      </c>
    </row>
    <row r="173" spans="1:9" x14ac:dyDescent="0.2">
      <c r="A173" s="825">
        <v>41710</v>
      </c>
      <c r="B173" s="857">
        <f>IF('Closed Transactions'!B173=0,0,'Sold Volume'!B173/'Closed Transactions'!B173)</f>
        <v>160667.78338762216</v>
      </c>
      <c r="C173" s="857">
        <f>IF('Closed Transactions'!C173=0,0,'Sold Volume'!C173/'Closed Transactions'!C173)</f>
        <v>336013.55365853658</v>
      </c>
      <c r="D173" s="857">
        <f>IF('Closed Transactions'!D173=0,0,'Sold Volume'!D173/'Closed Transactions'!D173)</f>
        <v>598889.75</v>
      </c>
      <c r="E173" s="857">
        <f>IF('Closed Transactions'!E173=0,0,'Sold Volume'!E173/'Closed Transactions'!E173)</f>
        <v>839205.17241379316</v>
      </c>
      <c r="F173" s="857">
        <f>IF('Closed Transactions'!I173=0,0,'Sold Volume'!I173/'Closed Transactions'!I173)</f>
        <v>1858034.283464567</v>
      </c>
      <c r="G173" s="857">
        <f>IF('Closed Transactions'!J173=0,0,'Sold Volume'!J173/'Closed Transactions'!J173)</f>
        <v>448409.48480355821</v>
      </c>
      <c r="H173" s="857">
        <f>IF('Closed Transactions'!K173=0,0,'Sold Volume'!K173/'Closed Transactions'!K173)</f>
        <v>481952.1539657854</v>
      </c>
      <c r="I173" s="858">
        <f>'Sold Volume'!L173/'Closed Transactions'!L173</f>
        <v>448906.66904285143</v>
      </c>
    </row>
    <row r="174" spans="1:9" x14ac:dyDescent="0.2">
      <c r="A174" s="827">
        <v>41741</v>
      </c>
      <c r="B174" s="857">
        <f>IF('Closed Transactions'!B174=0,0,'Sold Volume'!B174/'Closed Transactions'!B174)</f>
        <v>164843.50423728814</v>
      </c>
      <c r="C174" s="857">
        <f>IF('Closed Transactions'!C174=0,0,'Sold Volume'!C174/'Closed Transactions'!C174)</f>
        <v>347515.11333333334</v>
      </c>
      <c r="D174" s="857">
        <f>IF('Closed Transactions'!D174=0,0,'Sold Volume'!D174/'Closed Transactions'!D174)</f>
        <v>602818.90839694662</v>
      </c>
      <c r="E174" s="857">
        <f>IF('Closed Transactions'!E174=0,0,'Sold Volume'!E174/'Closed Transactions'!E174)</f>
        <v>839490.28985507251</v>
      </c>
      <c r="F174" s="857">
        <f>IF('Closed Transactions'!I174=0,0,'Sold Volume'!I174/'Closed Transactions'!I174)</f>
        <v>2066648.7209302327</v>
      </c>
      <c r="G174" s="857">
        <f>IF('Closed Transactions'!J174=0,0,'Sold Volume'!J174/'Closed Transactions'!J174)</f>
        <v>500293.26078431372</v>
      </c>
      <c r="H174" s="857">
        <f>IF('Closed Transactions'!K174=0,0,'Sold Volume'!K174/'Closed Transactions'!K174)</f>
        <v>487866.14625922026</v>
      </c>
      <c r="I174" s="858">
        <f>'Sold Volume'!L174/'Closed Transactions'!L174</f>
        <v>455804.40356059396</v>
      </c>
    </row>
    <row r="175" spans="1:9" x14ac:dyDescent="0.2">
      <c r="A175" s="825">
        <v>41771</v>
      </c>
      <c r="B175" s="857">
        <f>IF('Closed Transactions'!B175=0,0,'Sold Volume'!B175/'Closed Transactions'!B175)</f>
        <v>163104.30513595167</v>
      </c>
      <c r="C175" s="857">
        <f>IF('Closed Transactions'!C175=0,0,'Sold Volume'!C175/'Closed Transactions'!C175)</f>
        <v>348643.44878048782</v>
      </c>
      <c r="D175" s="857">
        <f>IF('Closed Transactions'!D175=0,0,'Sold Volume'!D175/'Closed Transactions'!D175)</f>
        <v>603608.45138888888</v>
      </c>
      <c r="E175" s="857">
        <f>IF('Closed Transactions'!E175=0,0,'Sold Volume'!E175/'Closed Transactions'!E175)</f>
        <v>867084.83544303803</v>
      </c>
      <c r="F175" s="857">
        <f>IF('Closed Transactions'!I175=0,0,'Sold Volume'!I175/'Closed Transactions'!I175)</f>
        <v>2251305.1419753088</v>
      </c>
      <c r="G175" s="857">
        <f>IF('Closed Transactions'!J175=0,0,'Sold Volume'!J175/'Closed Transactions'!J175)</f>
        <v>529203.57995881943</v>
      </c>
      <c r="H175" s="857">
        <f>IF('Closed Transactions'!K175=0,0,'Sold Volume'!K175/'Closed Transactions'!K175)</f>
        <v>497577.31054498546</v>
      </c>
      <c r="I175" s="858">
        <f>'Sold Volume'!L175/'Closed Transactions'!L175</f>
        <v>460365.43190291111</v>
      </c>
    </row>
    <row r="176" spans="1:9" x14ac:dyDescent="0.2">
      <c r="A176" s="825">
        <v>41802</v>
      </c>
      <c r="B176" s="857">
        <f>IF('Closed Transactions'!B176=0,0,'Sold Volume'!B176/'Closed Transactions'!B176)</f>
        <v>166142.65193370165</v>
      </c>
      <c r="C176" s="857">
        <f>IF('Closed Transactions'!C176=0,0,'Sold Volume'!C176/'Closed Transactions'!C176)</f>
        <v>352235.46210268949</v>
      </c>
      <c r="D176" s="857">
        <f>IF('Closed Transactions'!D176=0,0,'Sold Volume'!D176/'Closed Transactions'!D176)</f>
        <v>597255.66153846157</v>
      </c>
      <c r="E176" s="857">
        <f>IF('Closed Transactions'!E176=0,0,'Sold Volume'!E176/'Closed Transactions'!E176)</f>
        <v>848438.22641509434</v>
      </c>
      <c r="F176" s="857">
        <f>IF('Closed Transactions'!I176=0,0,'Sold Volume'!I176/'Closed Transactions'!I176)</f>
        <v>2132539.5</v>
      </c>
      <c r="G176" s="857">
        <f>IF('Closed Transactions'!J176=0,0,'Sold Volume'!J176/'Closed Transactions'!J176)</f>
        <v>483025.4260591527</v>
      </c>
      <c r="H176" s="857">
        <f>IF('Closed Transactions'!K176=0,0,'Sold Volume'!K176/'Closed Transactions'!K176)</f>
        <v>495134.74949684693</v>
      </c>
      <c r="I176" s="858">
        <f>'Sold Volume'!L176/'Closed Transactions'!L176</f>
        <v>462480.20719164639</v>
      </c>
    </row>
    <row r="177" spans="1:9" x14ac:dyDescent="0.2">
      <c r="A177" s="825">
        <v>41832</v>
      </c>
      <c r="B177" s="857">
        <f>IF('Closed Transactions'!B177=0,0,'Sold Volume'!B177/'Closed Transactions'!B177)</f>
        <v>165778.42365591397</v>
      </c>
      <c r="C177" s="857">
        <f>IF('Closed Transactions'!C177=0,0,'Sold Volume'!C177/'Closed Transactions'!C177)</f>
        <v>342106.31967213115</v>
      </c>
      <c r="D177" s="857">
        <f>IF('Closed Transactions'!D177=0,0,'Sold Volume'!D177/'Closed Transactions'!D177)</f>
        <v>594973.67605633801</v>
      </c>
      <c r="E177" s="857">
        <f>IF('Closed Transactions'!E177=0,0,'Sold Volume'!E177/'Closed Transactions'!E177)</f>
        <v>889156.6857142857</v>
      </c>
      <c r="F177" s="857">
        <f>IF('Closed Transactions'!I177=0,0,'Sold Volume'!I177/'Closed Transactions'!I177)</f>
        <v>2373077.7205882352</v>
      </c>
      <c r="G177" s="857">
        <f>IF('Closed Transactions'!J177=0,0,'Sold Volume'!J177/'Closed Transactions'!J177)</f>
        <v>434856.49751243781</v>
      </c>
      <c r="H177" s="857">
        <f>IF('Closed Transactions'!K177=0,0,'Sold Volume'!K177/'Closed Transactions'!K177)</f>
        <v>487972.3419248049</v>
      </c>
      <c r="I177" s="858">
        <f>'Sold Volume'!L177/'Closed Transactions'!L177</f>
        <v>463227.69690543512</v>
      </c>
    </row>
    <row r="178" spans="1:9" x14ac:dyDescent="0.2">
      <c r="A178" s="825">
        <v>41863</v>
      </c>
      <c r="B178" s="857">
        <f>IF('Closed Transactions'!B178=0,0,'Sold Volume'!B178/'Closed Transactions'!B178)</f>
        <v>168234.903930131</v>
      </c>
      <c r="C178" s="857">
        <f>IF('Closed Transactions'!C178=0,0,'Sold Volume'!C178/'Closed Transactions'!C178)</f>
        <v>346146.5665634675</v>
      </c>
      <c r="D178" s="857">
        <f>IF('Closed Transactions'!D178=0,0,'Sold Volume'!D178/'Closed Transactions'!D178)</f>
        <v>596099.14130434778</v>
      </c>
      <c r="E178" s="857">
        <f>IF('Closed Transactions'!E178=0,0,'Sold Volume'!E178/'Closed Transactions'!E178)</f>
        <v>871973.8837209302</v>
      </c>
      <c r="F178" s="857">
        <f>IF('Closed Transactions'!I178=0,0,'Sold Volume'!I178/'Closed Transactions'!I178)</f>
        <v>2366952.4769230769</v>
      </c>
      <c r="G178" s="857">
        <f>IF('Closed Transactions'!J178=0,0,'Sold Volume'!J178/'Closed Transactions'!J178)</f>
        <v>443470.78083588177</v>
      </c>
      <c r="H178" s="857">
        <f>IF('Closed Transactions'!K178=0,0,'Sold Volume'!K178/'Closed Transactions'!K178)</f>
        <v>483347.27238054876</v>
      </c>
      <c r="I178" s="858">
        <f>'Sold Volume'!L178/'Closed Transactions'!L178</f>
        <v>463933.67747761897</v>
      </c>
    </row>
    <row r="179" spans="1:9" x14ac:dyDescent="0.2">
      <c r="A179" s="825">
        <v>41894</v>
      </c>
      <c r="B179" s="857">
        <f>IF('Closed Transactions'!B179=0,0,'Sold Volume'!B179/'Closed Transactions'!B179)</f>
        <v>164822.10613207548</v>
      </c>
      <c r="C179" s="857">
        <f>IF('Closed Transactions'!C179=0,0,'Sold Volume'!C179/'Closed Transactions'!C179)</f>
        <v>336268.51360544219</v>
      </c>
      <c r="D179" s="857">
        <f>IF('Closed Transactions'!D179=0,0,'Sold Volume'!D179/'Closed Transactions'!D179)</f>
        <v>602128</v>
      </c>
      <c r="E179" s="857">
        <f>IF('Closed Transactions'!E179=0,0,'Sold Volume'!E179/'Closed Transactions'!E179)</f>
        <v>852785.71428571432</v>
      </c>
      <c r="F179" s="857">
        <f>IF('Closed Transactions'!I179=0,0,'Sold Volume'!I179/'Closed Transactions'!I179)</f>
        <v>2257803.9682539683</v>
      </c>
      <c r="G179" s="857">
        <f>IF('Closed Transactions'!J179=0,0,'Sold Volume'!J179/'Closed Transactions'!J179)</f>
        <v>430477.05749718152</v>
      </c>
      <c r="H179" s="857">
        <f>IF('Closed Transactions'!K179=0,0,'Sold Volume'!K179/'Closed Transactions'!K179)</f>
        <v>478805.73833042802</v>
      </c>
      <c r="I179" s="858">
        <f>'Sold Volume'!L179/'Closed Transactions'!L179</f>
        <v>464435.08437035297</v>
      </c>
    </row>
    <row r="180" spans="1:9" x14ac:dyDescent="0.2">
      <c r="A180" s="825">
        <v>41924</v>
      </c>
      <c r="B180" s="857">
        <f>IF('Closed Transactions'!B180=0,0,'Sold Volume'!B180/'Closed Transactions'!B180)</f>
        <v>167660.07284768211</v>
      </c>
      <c r="C180" s="857">
        <f>IF('Closed Transactions'!C180=0,0,'Sold Volume'!C180/'Closed Transactions'!C180)</f>
        <v>339890.97720797721</v>
      </c>
      <c r="D180" s="857">
        <f>IF('Closed Transactions'!D180=0,0,'Sold Volume'!D180/'Closed Transactions'!D180)</f>
        <v>603284.08510638296</v>
      </c>
      <c r="E180" s="857">
        <f>IF('Closed Transactions'!E180=0,0,'Sold Volume'!E180/'Closed Transactions'!E180)</f>
        <v>840397.4615384615</v>
      </c>
      <c r="F180" s="857">
        <f>IF('Closed Transactions'!I180=0,0,'Sold Volume'!I180/'Closed Transactions'!I180)</f>
        <v>2585287.65625</v>
      </c>
      <c r="G180" s="857">
        <f>IF('Closed Transactions'!J180=0,0,'Sold Volume'!J180/'Closed Transactions'!J180)</f>
        <v>449744.61638361641</v>
      </c>
      <c r="H180" s="857">
        <f>IF('Closed Transactions'!K180=0,0,'Sold Volume'!K180/'Closed Transactions'!K180)</f>
        <v>476237.52229186898</v>
      </c>
      <c r="I180" s="858">
        <f>'Sold Volume'!L180/'Closed Transactions'!L180</f>
        <v>467011.45451739832</v>
      </c>
    </row>
    <row r="181" spans="1:9" x14ac:dyDescent="0.2">
      <c r="A181" s="825">
        <v>41955</v>
      </c>
      <c r="B181" s="857">
        <f>IF('Closed Transactions'!B181=0,0,'Sold Volume'!B181/'Closed Transactions'!B181)</f>
        <v>169956.29533678756</v>
      </c>
      <c r="C181" s="857">
        <f>IF('Closed Transactions'!C181=0,0,'Sold Volume'!C181/'Closed Transactions'!C181)</f>
        <v>342435.11235955055</v>
      </c>
      <c r="D181" s="857">
        <f>IF('Closed Transactions'!D181=0,0,'Sold Volume'!D181/'Closed Transactions'!D181)</f>
        <v>586447.73809523811</v>
      </c>
      <c r="E181" s="857">
        <f>IF('Closed Transactions'!E181=0,0,'Sold Volume'!E181/'Closed Transactions'!E181)</f>
        <v>854236</v>
      </c>
      <c r="F181" s="857">
        <f>IF('Closed Transactions'!I181=0,0,'Sold Volume'!I181/'Closed Transactions'!I181)</f>
        <v>2227350</v>
      </c>
      <c r="G181" s="857">
        <f>IF('Closed Transactions'!J181=0,0,'Sold Volume'!J181/'Closed Transactions'!J181)</f>
        <v>463136.45258103241</v>
      </c>
      <c r="H181" s="857">
        <f>IF('Closed Transactions'!K181=0,0,'Sold Volume'!K181/'Closed Transactions'!K181)</f>
        <v>475340.05592105264</v>
      </c>
      <c r="I181" s="858">
        <f>'Sold Volume'!L181/'Closed Transactions'!L181</f>
        <v>472275.64145873318</v>
      </c>
    </row>
    <row r="182" spans="1:9" ht="13.5" thickBot="1" x14ac:dyDescent="0.25">
      <c r="A182" s="828">
        <v>41985</v>
      </c>
      <c r="B182" s="859">
        <f>IF('Closed Transactions'!B182=0,0,'Sold Volume'!B182/'Closed Transactions'!B182)</f>
        <v>171124.88053097346</v>
      </c>
      <c r="C182" s="859">
        <f>IF('Closed Transactions'!C182=0,0,'Sold Volume'!C182/'Closed Transactions'!C182)</f>
        <v>348889.75</v>
      </c>
      <c r="D182" s="859">
        <f>IF('Closed Transactions'!D182=0,0,'Sold Volume'!D182/'Closed Transactions'!D182)</f>
        <v>589367.37037037034</v>
      </c>
      <c r="E182" s="859">
        <f>IF('Closed Transactions'!E182=0,0,'Sold Volume'!E182/'Closed Transactions'!E182)</f>
        <v>857171.75</v>
      </c>
      <c r="F182" s="859">
        <f>IF('Closed Transactions'!I182=0,0,'Sold Volume'!I182/'Closed Transactions'!I182)</f>
        <v>2155155.0879120878</v>
      </c>
      <c r="G182" s="859">
        <f>IF('Closed Transactions'!J182=0,0,'Sold Volume'!J182/'Closed Transactions'!J182)</f>
        <v>464362.4410441044</v>
      </c>
      <c r="H182" s="859">
        <f>IF('Closed Transactions'!K182=0,0,'Sold Volume'!K182/'Closed Transactions'!K182)</f>
        <v>474421.04980785173</v>
      </c>
      <c r="I182" s="860">
        <f>IF('Closed Transactions'!L182=0,"0",'Sold Volume'!L182/'Closed Transactions'!L182)</f>
        <v>474421.04980785173</v>
      </c>
    </row>
    <row r="183" spans="1:9" ht="13.5" thickBot="1" x14ac:dyDescent="0.25">
      <c r="A183" s="817">
        <v>42016</v>
      </c>
      <c r="B183" s="861">
        <f>IF('Closed Transactions'!B183=0,0,'Sold Volume'!B183/'Closed Transactions'!B183)</f>
        <v>168924.3933933934</v>
      </c>
      <c r="C183" s="861">
        <f>IF('Closed Transactions'!C183=0,0,'Sold Volume'!C183/'Closed Transactions'!C183)</f>
        <v>345895.10380622838</v>
      </c>
      <c r="D183" s="861">
        <f>IF('Closed Transactions'!D183=0,0,'Sold Volume'!D183/'Closed Transactions'!D183)</f>
        <v>599598.50561797759</v>
      </c>
      <c r="E183" s="861">
        <f>IF('Closed Transactions'!E183=0,0,'Sold Volume'!E183/'Closed Transactions'!E183)</f>
        <v>868925.96078431373</v>
      </c>
      <c r="F183" s="861">
        <f>IF('Closed Transactions'!I183=0,0,'Sold Volume'!I183/'Closed Transactions'!I183)</f>
        <v>2209520.8586956523</v>
      </c>
      <c r="G183" s="861">
        <f>IF('Closed Transactions'!J183=0,0,'Sold Volume'!J183/'Closed Transactions'!J183)</f>
        <v>535328.94379391102</v>
      </c>
      <c r="H183" s="861">
        <f>IF('Closed Transactions'!K183=0,0,'Sold Volume'!K183/'Closed Transactions'!K183)</f>
        <v>535328.94379391102</v>
      </c>
      <c r="I183" s="794">
        <f>'Sold Volume'!L183/'Closed Transactions'!L183</f>
        <v>476848.74973488867</v>
      </c>
    </row>
    <row r="184" spans="1:9" ht="13.5" thickBot="1" x14ac:dyDescent="0.25">
      <c r="A184" s="817">
        <v>42047</v>
      </c>
      <c r="B184" s="861">
        <f>IF('Closed Transactions'!B184=0,0,'Sold Volume'!B184/'Closed Transactions'!B184)</f>
        <v>170952.44210526315</v>
      </c>
      <c r="C184" s="861">
        <f>IF('Closed Transactions'!C184=0,0,'Sold Volume'!C184/'Closed Transactions'!C184)</f>
        <v>343828.7607361963</v>
      </c>
      <c r="D184" s="861">
        <f>IF('Closed Transactions'!D184=0,0,'Sold Volume'!D184/'Closed Transactions'!D184)</f>
        <v>600732.02631578944</v>
      </c>
      <c r="E184" s="861">
        <f>IF('Closed Transactions'!E184=0,0,'Sold Volume'!E184/'Closed Transactions'!E184)</f>
        <v>876628.82926829264</v>
      </c>
      <c r="F184" s="861">
        <f>IF('Closed Transactions'!I184=0,0,'Sold Volume'!I184/'Closed Transactions'!I184)</f>
        <v>2549093.2608695654</v>
      </c>
      <c r="G184" s="861">
        <f>IF('Closed Transactions'!J184=0,0,'Sold Volume'!J184/'Closed Transactions'!J184)</f>
        <v>538977.15846994531</v>
      </c>
      <c r="H184" s="861">
        <f>IF('Closed Transactions'!K184=0,0,'Sold Volume'!K184/'Closed Transactions'!K184)</f>
        <v>537215.95138496323</v>
      </c>
      <c r="I184" s="794">
        <f>'Sold Volume'!L184/'Closed Transactions'!L184</f>
        <v>478351.67678761197</v>
      </c>
    </row>
    <row r="185" spans="1:9" ht="13.5" thickBot="1" x14ac:dyDescent="0.25">
      <c r="A185" s="817">
        <v>42075</v>
      </c>
      <c r="B185" s="861">
        <f>IF('Closed Transactions'!B185=0,0,'Sold Volume'!B185/'Closed Transactions'!B185)</f>
        <v>175056.56261343011</v>
      </c>
      <c r="C185" s="861">
        <f>IF('Closed Transactions'!C185=0,0,'Sold Volume'!C185/'Closed Transactions'!C185)</f>
        <v>345914.01151631476</v>
      </c>
      <c r="D185" s="861">
        <f>IF('Closed Transactions'!D185=0,0,'Sold Volume'!D185/'Closed Transactions'!D185)</f>
        <v>602348</v>
      </c>
      <c r="E185" s="861">
        <f>IF('Closed Transactions'!E185=0,0,'Sold Volume'!E185/'Closed Transactions'!E185)</f>
        <v>863316.50724637683</v>
      </c>
      <c r="F185" s="861">
        <f>IF('Closed Transactions'!I185=0,0,'Sold Volume'!I185/'Closed Transactions'!I185)</f>
        <v>2312568.6301369863</v>
      </c>
      <c r="G185" s="861">
        <f>IF('Closed Transactions'!J185=0,0,'Sold Volume'!J185/'Closed Transactions'!J185)</f>
        <v>530321.95095948828</v>
      </c>
      <c r="H185" s="861">
        <f>IF('Closed Transactions'!K185=0,0,'Sold Volume'!K185/'Closed Transactions'!K185)</f>
        <v>534161.83973551635</v>
      </c>
      <c r="I185" s="794">
        <f>'Sold Volume'!L185/'Closed Transactions'!L185</f>
        <v>486930.43984280532</v>
      </c>
    </row>
    <row r="186" spans="1:9" ht="13.5" thickBot="1" x14ac:dyDescent="0.25">
      <c r="A186" s="818">
        <v>42106</v>
      </c>
      <c r="B186" s="861">
        <f>IF('Closed Transactions'!B186=0,0,'Sold Volume'!B186/'Closed Transactions'!B186)</f>
        <v>177085.34775086504</v>
      </c>
      <c r="C186" s="861">
        <f>IF('Closed Transactions'!C186=0,0,'Sold Volume'!C186/'Closed Transactions'!C186)</f>
        <v>351203.35265700484</v>
      </c>
      <c r="D186" s="861">
        <f>IF('Closed Transactions'!D186=0,0,'Sold Volume'!D186/'Closed Transactions'!D186)</f>
        <v>598824.55932203389</v>
      </c>
      <c r="E186" s="861">
        <f>IF('Closed Transactions'!E186=0,0,'Sold Volume'!E186/'Closed Transactions'!E186)</f>
        <v>873399.90361445781</v>
      </c>
      <c r="F186" s="861">
        <f>IF('Closed Transactions'!I186=0,0,'Sold Volume'!I186/'Closed Transactions'!I186)</f>
        <v>2150986.4085365855</v>
      </c>
      <c r="G186" s="861">
        <f>IF('Closed Transactions'!J186=0,0,'Sold Volume'!J186/'Closed Transactions'!J186)</f>
        <v>524768.03635243373</v>
      </c>
      <c r="H186" s="861">
        <f>IF('Closed Transactions'!K186=0,0,'Sold Volume'!K186/'Closed Transactions'!K186)</f>
        <v>530984.89810377161</v>
      </c>
      <c r="I186" s="794">
        <f>'Sold Volume'!L186/'Closed Transactions'!L186</f>
        <v>490004.75902439025</v>
      </c>
    </row>
    <row r="187" spans="1:9" ht="13.5" thickBot="1" x14ac:dyDescent="0.25">
      <c r="A187" s="817">
        <v>42136</v>
      </c>
      <c r="B187" s="861">
        <f>IF('Closed Transactions'!B187=0,0,'Sold Volume'!B187/'Closed Transactions'!B187)</f>
        <v>180538.94057377049</v>
      </c>
      <c r="C187" s="861">
        <f>IF('Closed Transactions'!C187=0,0,'Sold Volume'!C187/'Closed Transactions'!C187)</f>
        <v>351879</v>
      </c>
      <c r="D187" s="861">
        <f>IF('Closed Transactions'!D187=0,0,'Sold Volume'!D187/'Closed Transactions'!D187)</f>
        <v>609697.80254777067</v>
      </c>
      <c r="E187" s="861">
        <f>IF('Closed Transactions'!E187=0,0,'Sold Volume'!E187/'Closed Transactions'!E187)</f>
        <v>853821.98837209307</v>
      </c>
      <c r="F187" s="861">
        <f>IF('Closed Transactions'!I187=0,0,'Sold Volume'!I187/'Closed Transactions'!I187)</f>
        <v>2394792.7484276728</v>
      </c>
      <c r="G187" s="861">
        <f>IF('Closed Transactions'!J187=0,0,'Sold Volume'!J187/'Closed Transactions'!J187)</f>
        <v>581133.75370501063</v>
      </c>
      <c r="H187" s="861">
        <f>IF('Closed Transactions'!K187=0,0,'Sold Volume'!K187/'Closed Transactions'!K187)</f>
        <v>542416.83638996142</v>
      </c>
      <c r="I187" s="794">
        <f>'Sold Volume'!L187/'Closed Transactions'!L187</f>
        <v>495425.69266089576</v>
      </c>
    </row>
    <row r="188" spans="1:9" ht="13.5" thickBot="1" x14ac:dyDescent="0.25">
      <c r="A188" s="817">
        <v>42167</v>
      </c>
      <c r="B188" s="861">
        <f>IF('Closed Transactions'!B188=0,0,'Sold Volume'!B188/'Closed Transactions'!B188)</f>
        <v>177000.37704918033</v>
      </c>
      <c r="C188" s="861">
        <f>IF('Closed Transactions'!C188=0,0,'Sold Volume'!C188/'Closed Transactions'!C188)</f>
        <v>351592.34399999998</v>
      </c>
      <c r="D188" s="861">
        <f>IF('Closed Transactions'!D188=0,0,'Sold Volume'!D188/'Closed Transactions'!D188)</f>
        <v>604608.34210526315</v>
      </c>
      <c r="E188" s="861">
        <f>IF('Closed Transactions'!E188=0,0,'Sold Volume'!E188/'Closed Transactions'!E188)</f>
        <v>865075.47169811325</v>
      </c>
      <c r="F188" s="861">
        <f>IF('Closed Transactions'!I188=0,0,'Sold Volume'!I188/'Closed Transactions'!I188)</f>
        <v>2222404.6363636362</v>
      </c>
      <c r="G188" s="861">
        <f>IF('Closed Transactions'!J188=0,0,'Sold Volume'!J188/'Closed Transactions'!J188)</f>
        <v>510136.32125603867</v>
      </c>
      <c r="H188" s="861">
        <f>IF('Closed Transactions'!K188=0,0,'Sold Volume'!K188/'Closed Transactions'!K188)</f>
        <v>537041.07884151244</v>
      </c>
      <c r="I188" s="794">
        <f>'Sold Volume'!L188/'Closed Transactions'!L188</f>
        <v>497970.38490509189</v>
      </c>
    </row>
    <row r="189" spans="1:9" ht="13.5" thickBot="1" x14ac:dyDescent="0.25">
      <c r="A189" s="817">
        <v>42197</v>
      </c>
      <c r="B189" s="861">
        <f>IF('Closed Transactions'!B189=0,0,'Sold Volume'!B189/'Closed Transactions'!B189)</f>
        <v>175091.29581151833</v>
      </c>
      <c r="C189" s="861">
        <f>IF('Closed Transactions'!C189=0,0,'Sold Volume'!C189/'Closed Transactions'!C189)</f>
        <v>340213.33962264151</v>
      </c>
      <c r="D189" s="861">
        <f>IF('Closed Transactions'!D189=0,0,'Sold Volume'!D189/'Closed Transactions'!D189)</f>
        <v>602762.5</v>
      </c>
      <c r="E189" s="861">
        <f>IF('Closed Transactions'!E189=0,0,'Sold Volume'!E189/'Closed Transactions'!E189)</f>
        <v>859796</v>
      </c>
      <c r="F189" s="861">
        <f>IF('Closed Transactions'!I189=0,0,'Sold Volume'!I189/'Closed Transactions'!I189)</f>
        <v>2526451.3404255318</v>
      </c>
      <c r="G189" s="861">
        <f>IF('Closed Transactions'!J189=0,0,'Sold Volume'!J189/'Closed Transactions'!J189)</f>
        <v>523024.58660287084</v>
      </c>
      <c r="H189" s="861">
        <f>IF('Closed Transactions'!K189=0,0,'Sold Volume'!K189/'Closed Transactions'!K189)</f>
        <v>535318.48277078674</v>
      </c>
      <c r="I189" s="794">
        <f>'Sold Volume'!L189/'Closed Transactions'!L189</f>
        <v>504699.96568038448</v>
      </c>
    </row>
    <row r="190" spans="1:9" ht="13.5" thickBot="1" x14ac:dyDescent="0.25">
      <c r="A190" s="817">
        <v>42228</v>
      </c>
      <c r="B190" s="861">
        <f>IF('Closed Transactions'!B190=0,0,'Sold Volume'!B190/'Closed Transactions'!B190)</f>
        <v>180293.3506849315</v>
      </c>
      <c r="C190" s="861">
        <f>IF('Closed Transactions'!C190=0,0,'Sold Volume'!C190/'Closed Transactions'!C190)</f>
        <v>349498.02452316077</v>
      </c>
      <c r="D190" s="861">
        <f>IF('Closed Transactions'!D190=0,0,'Sold Volume'!D190/'Closed Transactions'!D190)</f>
        <v>598387.79591836734</v>
      </c>
      <c r="E190" s="861">
        <f>IF('Closed Transactions'!E190=0,0,'Sold Volume'!E190/'Closed Transactions'!E190)</f>
        <v>864725.5</v>
      </c>
      <c r="F190" s="861">
        <f>IF('Closed Transactions'!I190=0,0,'Sold Volume'!I190/'Closed Transactions'!I190)</f>
        <v>2030720.8588235294</v>
      </c>
      <c r="G190" s="861">
        <f>IF('Closed Transactions'!J190=0,0,'Sold Volume'!J190/'Closed Transactions'!J190)</f>
        <v>477532.15873015876</v>
      </c>
      <c r="H190" s="861">
        <f>IF('Closed Transactions'!K190=0,0,'Sold Volume'!K190/'Closed Transactions'!K190)</f>
        <v>529538.62711685011</v>
      </c>
      <c r="I190" s="794">
        <f>'Sold Volume'!L190/'Closed Transactions'!L190</f>
        <v>507289.74375000002</v>
      </c>
    </row>
    <row r="191" spans="1:9" ht="13.5" thickBot="1" x14ac:dyDescent="0.25">
      <c r="A191" s="817">
        <v>42259</v>
      </c>
      <c r="B191" s="861">
        <f>IF('Closed Transactions'!B191=0,0,'Sold Volume'!B191/'Closed Transactions'!B191)</f>
        <v>180950.05235602095</v>
      </c>
      <c r="C191" s="861">
        <f>IF('Closed Transactions'!C191=0,0,'Sold Volume'!C191/'Closed Transactions'!C191)</f>
        <v>349150.83756345179</v>
      </c>
      <c r="D191" s="861">
        <f>IF('Closed Transactions'!D191=0,0,'Sold Volume'!D191/'Closed Transactions'!D191)</f>
        <v>589084.66666666663</v>
      </c>
      <c r="E191" s="861">
        <f>IF('Closed Transactions'!E191=0,0,'Sold Volume'!E191/'Closed Transactions'!E191)</f>
        <v>836747.5</v>
      </c>
      <c r="F191" s="861">
        <f>IF('Closed Transactions'!I191=0,0,'Sold Volume'!I191/'Closed Transactions'!I191)</f>
        <v>2456658.9759036144</v>
      </c>
      <c r="G191" s="861">
        <f>IF('Closed Transactions'!J191=0,0,'Sold Volume'!J191/'Closed Transactions'!J191)</f>
        <v>503128.71658291458</v>
      </c>
      <c r="H191" s="861">
        <f>IF('Closed Transactions'!K191=0,0,'Sold Volume'!K191/'Closed Transactions'!K191)</f>
        <v>527022.31370295887</v>
      </c>
      <c r="I191" s="794">
        <f>'Sold Volume'!L191/'Closed Transactions'!L191</f>
        <v>512069.5936659695</v>
      </c>
    </row>
    <row r="192" spans="1:9" ht="13.5" thickBot="1" x14ac:dyDescent="0.25">
      <c r="A192" s="817">
        <v>42289</v>
      </c>
      <c r="B192" s="861">
        <f>IF('Closed Transactions'!B192=0,0,'Sold Volume'!B192/'Closed Transactions'!B192)</f>
        <v>178378.81632653062</v>
      </c>
      <c r="C192" s="861">
        <f>IF('Closed Transactions'!C192=0,0,'Sold Volume'!C192/'Closed Transactions'!C192)</f>
        <v>346161.0707964602</v>
      </c>
      <c r="D192" s="861">
        <f>IF('Closed Transactions'!D192=0,0,'Sold Volume'!D192/'Closed Transactions'!D192)</f>
        <v>610179.51111111115</v>
      </c>
      <c r="E192" s="861">
        <f>IF('Closed Transactions'!E192=0,0,'Sold Volume'!E192/'Closed Transactions'!E192)</f>
        <v>852854.94285714289</v>
      </c>
      <c r="F192" s="861">
        <f>IF('Closed Transactions'!I192=0,0,'Sold Volume'!I192/'Closed Transactions'!I192)</f>
        <v>2683068.640625</v>
      </c>
      <c r="G192" s="861">
        <f>IF('Closed Transactions'!J192=0,0,'Sold Volume'!J192/'Closed Transactions'!J192)</f>
        <v>499443.17910447763</v>
      </c>
      <c r="H192" s="861">
        <f>IF('Closed Transactions'!K192=0,0,'Sold Volume'!K192/'Closed Transactions'!K192)</f>
        <v>524899.1542336928</v>
      </c>
      <c r="I192" s="794">
        <f>'Sold Volume'!L192/'Closed Transactions'!L192</f>
        <v>515945.7209232162</v>
      </c>
    </row>
    <row r="193" spans="1:9" ht="13.5" thickBot="1" x14ac:dyDescent="0.25">
      <c r="A193" s="817">
        <v>42320</v>
      </c>
      <c r="B193" s="861">
        <f>IF('Closed Transactions'!B193=0,0,'Sold Volume'!B193/'Closed Transactions'!B193)</f>
        <v>183953.73260073259</v>
      </c>
      <c r="C193" s="861">
        <f>IF('Closed Transactions'!C193=0,0,'Sold Volume'!C193/'Closed Transactions'!C193)</f>
        <v>347891.36075949366</v>
      </c>
      <c r="D193" s="861">
        <f>IF('Closed Transactions'!D193=0,0,'Sold Volume'!D193/'Closed Transactions'!D193)</f>
        <v>613142.23750000005</v>
      </c>
      <c r="E193" s="861">
        <f>IF('Closed Transactions'!E193=0,0,'Sold Volume'!E193/'Closed Transactions'!E193)</f>
        <v>863226.21428571432</v>
      </c>
      <c r="F193" s="861">
        <f>IF('Closed Transactions'!I193=0,0,'Sold Volume'!I193/'Closed Transactions'!I193)</f>
        <v>2490443.6266666665</v>
      </c>
      <c r="G193" s="861">
        <f>IF('Closed Transactions'!J193=0,0,'Sold Volume'!J193/'Closed Transactions'!J193)</f>
        <v>549927.7239185751</v>
      </c>
      <c r="H193" s="861">
        <f>IF('Closed Transactions'!K193=0,0,'Sold Volume'!K193/'Closed Transactions'!K193)</f>
        <v>526524.97702479339</v>
      </c>
      <c r="I193" s="794">
        <f>'Sold Volume'!L193/'Closed Transactions'!L193</f>
        <v>521297.31996063888</v>
      </c>
    </row>
    <row r="194" spans="1:9" ht="13.5" thickBot="1" x14ac:dyDescent="0.25">
      <c r="A194" s="817">
        <v>42350</v>
      </c>
      <c r="B194" s="861">
        <f>IF('Closed Transactions'!B194=0,0,'Sold Volume'!B194/'Closed Transactions'!B194)</f>
        <v>181173.03738317758</v>
      </c>
      <c r="C194" s="861">
        <f>IF('Closed Transactions'!C194=0,0,'Sold Volume'!C194/'Closed Transactions'!C194)</f>
        <v>345498.13681592041</v>
      </c>
      <c r="D194" s="861">
        <f>IF('Closed Transactions'!D194=0,0,'Sold Volume'!D194/'Closed Transactions'!D194)</f>
        <v>594432.76612903224</v>
      </c>
      <c r="E194" s="861">
        <f>IF('Closed Transactions'!E194=0,0,'Sold Volume'!E194/'Closed Transactions'!E194)</f>
        <v>856354.69811320759</v>
      </c>
      <c r="F194" s="861">
        <f>IF('Closed Transactions'!I194=0,0,'Sold Volume'!I194/'Closed Transactions'!I194)</f>
        <v>1871226.6451612904</v>
      </c>
      <c r="G194" s="861">
        <f>IF('Closed Transactions'!J194=0,0,'Sold Volume'!J194/'Closed Transactions'!J194)</f>
        <v>493622.69486404833</v>
      </c>
      <c r="H194" s="861">
        <f>IF('Closed Transactions'!K194=0,0,'Sold Volume'!K194/'Closed Transactions'!K194)</f>
        <v>524029.60039715876</v>
      </c>
      <c r="I194" s="910">
        <f>IF('Closed Transactions'!L194=0,"0",'Sold Volume'!L194/'Closed Transactions'!L194)</f>
        <v>524029.60039715876</v>
      </c>
    </row>
    <row r="195" spans="1:9" x14ac:dyDescent="0.2">
      <c r="A195" s="824">
        <v>42381</v>
      </c>
      <c r="B195" s="855">
        <f>IF('Closed Transactions'!B195=0,0,'Sold Volume'!B195/'Closed Transactions'!B195)</f>
        <v>184066.30416666667</v>
      </c>
      <c r="C195" s="855">
        <f>IF('Closed Transactions'!C195=0,0,'Sold Volume'!C195/'Closed Transactions'!C195)</f>
        <v>349129.26923076925</v>
      </c>
      <c r="D195" s="855">
        <f>IF('Closed Transactions'!D195=0,0,'Sold Volume'!D195/'Closed Transactions'!D195)</f>
        <v>609859.59375</v>
      </c>
      <c r="E195" s="855">
        <f>IF('Closed Transactions'!E195=0,0,'Sold Volume'!E195/'Closed Transactions'!E195)</f>
        <v>885142.85714285716</v>
      </c>
      <c r="F195" s="855">
        <f>IF('Closed Transactions'!I195=0,0,'Sold Volume'!I195/'Closed Transactions'!I195)</f>
        <v>2500015.9166666665</v>
      </c>
      <c r="G195" s="855">
        <f>IF('Closed Transactions'!J195=0,0,'Sold Volume'!J195/'Closed Transactions'!J195)</f>
        <v>608413.10150375939</v>
      </c>
      <c r="H195" s="855">
        <f>IF('Closed Transactions'!K195=0,0,'Sold Volume'!K195/'Closed Transactions'!K195)</f>
        <v>608413.10150375939</v>
      </c>
      <c r="I195" s="856">
        <f>'Sold Volume'!L195/'Closed Transactions'!L195</f>
        <v>528454.57505561097</v>
      </c>
    </row>
    <row r="196" spans="1:9" x14ac:dyDescent="0.2">
      <c r="A196" s="825">
        <v>42412</v>
      </c>
      <c r="B196" s="857">
        <f>IF('Closed Transactions'!B196=0,0,'Sold Volume'!B196/'Closed Transactions'!B196)</f>
        <v>176392.68924302788</v>
      </c>
      <c r="C196" s="857">
        <f>IF('Closed Transactions'!C196=0,0,'Sold Volume'!C196/'Closed Transactions'!C196)</f>
        <v>350654.94295302016</v>
      </c>
      <c r="D196" s="857">
        <f>IF('Closed Transactions'!D196=0,0,'Sold Volume'!D196/'Closed Transactions'!D196)</f>
        <v>593286.70731707313</v>
      </c>
      <c r="E196" s="857">
        <f>IF('Closed Transactions'!E196=0,0,'Sold Volume'!E196/'Closed Transactions'!E196)</f>
        <v>860794.87096774194</v>
      </c>
      <c r="F196" s="857">
        <f>IF('Closed Transactions'!I196=0,0,'Sold Volume'!I196/'Closed Transactions'!I196)</f>
        <v>2244918.2558139535</v>
      </c>
      <c r="G196" s="857">
        <f>IF('Closed Transactions'!J196=0,0,'Sold Volume'!J196/'Closed Transactions'!J196)</f>
        <v>557709.70454545459</v>
      </c>
      <c r="H196" s="857">
        <f>IF('Closed Transactions'!K196=0,0,'Sold Volume'!K196/'Closed Transactions'!K196)</f>
        <v>583881.31565329887</v>
      </c>
      <c r="I196" s="858">
        <f>'Sold Volume'!L196/'Closed Transactions'!L196</f>
        <v>529406.76410256408</v>
      </c>
    </row>
    <row r="197" spans="1:9" x14ac:dyDescent="0.2">
      <c r="A197" s="825">
        <v>42441</v>
      </c>
      <c r="B197" s="857">
        <f>IF('Closed Transactions'!B197=0,0,'Sold Volume'!B197/'Closed Transactions'!B197)</f>
        <v>185511.74673629244</v>
      </c>
      <c r="C197" s="857">
        <f>IF('Closed Transactions'!C197=0,0,'Sold Volume'!C197/'Closed Transactions'!C197)</f>
        <v>349189.31860465114</v>
      </c>
      <c r="D197" s="857">
        <f>IF('Closed Transactions'!D197=0,0,'Sold Volume'!D197/'Closed Transactions'!D197)</f>
        <v>600756.93798449612</v>
      </c>
      <c r="E197" s="857">
        <f>IF('Closed Transactions'!E197=0,0,'Sold Volume'!E197/'Closed Transactions'!E197)</f>
        <v>843394.84210526315</v>
      </c>
      <c r="F197" s="857">
        <f>IF('Closed Transactions'!I197=0,0,'Sold Volume'!I197/'Closed Transactions'!I197)</f>
        <v>2077636.5098039217</v>
      </c>
      <c r="G197" s="857">
        <f>IF('Closed Transactions'!J197=0,0,'Sold Volume'!J197/'Closed Transactions'!J197)</f>
        <v>513140.16339285712</v>
      </c>
      <c r="H197" s="857">
        <f>IF('Closed Transactions'!K197=0,0,'Sold Volume'!K197/'Closed Transactions'!K197)</f>
        <v>554162.60202550632</v>
      </c>
      <c r="I197" s="858">
        <f>'Sold Volume'!L197/'Closed Transactions'!L197</f>
        <v>527856.55662401649</v>
      </c>
    </row>
    <row r="198" spans="1:9" x14ac:dyDescent="0.2">
      <c r="A198" s="827">
        <v>42472</v>
      </c>
      <c r="B198" s="857">
        <f>IF('Closed Transactions'!B198=0,0,'Sold Volume'!B198/'Closed Transactions'!B198)</f>
        <v>183812.63309352519</v>
      </c>
      <c r="C198" s="857">
        <f>IF('Closed Transactions'!C198=0,0,'Sold Volume'!C198/'Closed Transactions'!C198)</f>
        <v>349790.7485148515</v>
      </c>
      <c r="D198" s="857">
        <f>IF('Closed Transactions'!D198=0,0,'Sold Volume'!D198/'Closed Transactions'!D198)</f>
        <v>598323.06134969322</v>
      </c>
      <c r="E198" s="857">
        <f>IF('Closed Transactions'!E198=0,0,'Sold Volume'!E198/'Closed Transactions'!E198)</f>
        <v>864392.34782608692</v>
      </c>
      <c r="F198" s="857">
        <f>IF('Closed Transactions'!I198=0,0,'Sold Volume'!I198/'Closed Transactions'!I198)</f>
        <v>2228271.2000000002</v>
      </c>
      <c r="G198" s="857">
        <f>IF('Closed Transactions'!J198=0,0,'Sold Volume'!J198/'Closed Transactions'!J198)</f>
        <v>571092.49003067485</v>
      </c>
      <c r="H198" s="857">
        <f>IF('Closed Transactions'!K198=0,0,'Sold Volume'!K198/'Closed Transactions'!K198)</f>
        <v>559723.45188916882</v>
      </c>
      <c r="I198" s="858">
        <f>'Sold Volume'!L198/'Closed Transactions'!L198</f>
        <v>532862.45401174168</v>
      </c>
    </row>
    <row r="199" spans="1:9" x14ac:dyDescent="0.2">
      <c r="A199" s="825">
        <v>42502</v>
      </c>
      <c r="B199" s="857">
        <f>IF('Closed Transactions'!B199=0,0,'Sold Volume'!B199/'Closed Transactions'!B199)</f>
        <v>184946.3052631579</v>
      </c>
      <c r="C199" s="857">
        <f>IF('Closed Transactions'!C199=0,0,'Sold Volume'!C199/'Closed Transactions'!C199)</f>
        <v>349389.03617021278</v>
      </c>
      <c r="D199" s="857">
        <f>IF('Closed Transactions'!D199=0,0,'Sold Volume'!D199/'Closed Transactions'!D199)</f>
        <v>601603.90476190473</v>
      </c>
      <c r="E199" s="857">
        <f>IF('Closed Transactions'!E199=0,0,'Sold Volume'!E199/'Closed Transactions'!E199)</f>
        <v>858151.66071428568</v>
      </c>
      <c r="F199" s="857">
        <f>IF('Closed Transactions'!I199=0,0,'Sold Volume'!I199/'Closed Transactions'!I199)</f>
        <v>2125237.3583333334</v>
      </c>
      <c r="G199" s="857">
        <f>IF('Closed Transactions'!J199=0,0,'Sold Volume'!J199/'Closed Transactions'!J199)</f>
        <v>533685.58653026423</v>
      </c>
      <c r="H199" s="857">
        <f>IF('Closed Transactions'!K199=0,0,'Sold Volume'!K199/'Closed Transactions'!K199)</f>
        <v>553784.81372739642</v>
      </c>
      <c r="I199" s="858">
        <f>'Sold Volume'!L199/'Closed Transactions'!L199</f>
        <v>527252.22961730452</v>
      </c>
    </row>
    <row r="200" spans="1:9" x14ac:dyDescent="0.2">
      <c r="A200" s="825">
        <v>42533</v>
      </c>
      <c r="B200" s="857">
        <f>IF('Closed Transactions'!B200=0,0,'Sold Volume'!B200/'Closed Transactions'!B200)</f>
        <v>184914.68304668306</v>
      </c>
      <c r="C200" s="857">
        <f>IF('Closed Transactions'!C200=0,0,'Sold Volume'!C200/'Closed Transactions'!C200)</f>
        <v>348860.57905982906</v>
      </c>
      <c r="D200" s="857">
        <f>IF('Closed Transactions'!D200=0,0,'Sold Volume'!D200/'Closed Transactions'!D200)</f>
        <v>586559.09655172413</v>
      </c>
      <c r="E200" s="857">
        <f>IF('Closed Transactions'!E200=0,0,'Sold Volume'!E200/'Closed Transactions'!E200)</f>
        <v>854158.37704918033</v>
      </c>
      <c r="F200" s="857">
        <f>IF('Closed Transactions'!I200=0,0,'Sold Volume'!I200/'Closed Transactions'!I200)</f>
        <v>2067247.0550458715</v>
      </c>
      <c r="G200" s="857">
        <f>IF('Closed Transactions'!J200=0,0,'Sold Volume'!J200/'Closed Transactions'!J200)</f>
        <v>505051.83697478991</v>
      </c>
      <c r="H200" s="857">
        <f>IF('Closed Transactions'!K200=0,0,'Sold Volume'!K200/'Closed Transactions'!K200)</f>
        <v>544627.66192957526</v>
      </c>
      <c r="I200" s="858">
        <f>'Sold Volume'!L200/'Closed Transactions'!L200</f>
        <v>526821.03734959895</v>
      </c>
    </row>
    <row r="201" spans="1:9" x14ac:dyDescent="0.2">
      <c r="A201" s="825">
        <v>42563</v>
      </c>
      <c r="B201" s="857">
        <f>IF('Closed Transactions'!B201=0,0,'Sold Volume'!B201/'Closed Transactions'!B201)</f>
        <v>185934.61724137931</v>
      </c>
      <c r="C201" s="857">
        <f>IF('Closed Transactions'!C201=0,0,'Sold Volume'!C201/'Closed Transactions'!C201)</f>
        <v>338105.50395778363</v>
      </c>
      <c r="D201" s="857">
        <f>IF('Closed Transactions'!D201=0,0,'Sold Volume'!D201/'Closed Transactions'!D201)</f>
        <v>604059.38532110094</v>
      </c>
      <c r="E201" s="857">
        <f>IF('Closed Transactions'!E201=0,0,'Sold Volume'!E201/'Closed Transactions'!E201)</f>
        <v>848149.40540540544</v>
      </c>
      <c r="F201" s="857">
        <f>IF('Closed Transactions'!I201=0,0,'Sold Volume'!I201/'Closed Transactions'!I201)</f>
        <v>2661533.8285714285</v>
      </c>
      <c r="G201" s="857">
        <f>IF('Closed Transactions'!J201=0,0,'Sold Volume'!J201/'Closed Transactions'!J201)</f>
        <v>526095.36045197735</v>
      </c>
      <c r="H201" s="857">
        <f>IF('Closed Transactions'!K201=0,0,'Sold Volume'!K201/'Closed Transactions'!K201)</f>
        <v>542355.41382654477</v>
      </c>
      <c r="I201" s="858">
        <f>'Sold Volume'!L201/'Closed Transactions'!L201</f>
        <v>527102.63177506777</v>
      </c>
    </row>
    <row r="202" spans="1:9" x14ac:dyDescent="0.2">
      <c r="A202" s="825">
        <v>42594</v>
      </c>
      <c r="B202" s="857">
        <f>IF('Closed Transactions'!B202=0,0,'Sold Volume'!B202/'Closed Transactions'!B202)</f>
        <v>181910.93375394322</v>
      </c>
      <c r="C202" s="857">
        <f>IF('Closed Transactions'!C202=0,0,'Sold Volume'!C202/'Closed Transactions'!C202)</f>
        <v>343867.27553444181</v>
      </c>
      <c r="D202" s="857">
        <f>IF('Closed Transactions'!D202=0,0,'Sold Volume'!D202/'Closed Transactions'!D202)</f>
        <v>607325.68644067796</v>
      </c>
      <c r="E202" s="857">
        <f>IF('Closed Transactions'!E202=0,0,'Sold Volume'!E202/'Closed Transactions'!E202)</f>
        <v>830950.32258064521</v>
      </c>
      <c r="F202" s="857">
        <f>IF('Closed Transactions'!I202=0,0,'Sold Volume'!I202/'Closed Transactions'!I202)</f>
        <v>1828613.0476190476</v>
      </c>
      <c r="G202" s="857">
        <f>IF('Closed Transactions'!J202=0,0,'Sold Volume'!J202/'Closed Transactions'!J202)</f>
        <v>436905.68631578947</v>
      </c>
      <c r="H202" s="857">
        <f>IF('Closed Transactions'!K202=0,0,'Sold Volume'!K202/'Closed Transactions'!K202)</f>
        <v>530090.81525465229</v>
      </c>
      <c r="I202" s="858">
        <f>'Sold Volume'!L202/'Closed Transactions'!L202</f>
        <v>523814.4745619233</v>
      </c>
    </row>
    <row r="203" spans="1:9" x14ac:dyDescent="0.2">
      <c r="A203" s="825">
        <v>42625</v>
      </c>
      <c r="B203" s="857">
        <f>IF('Closed Transactions'!B203=0,0,'Sold Volume'!B203/'Closed Transactions'!B203)</f>
        <v>183137.98954703833</v>
      </c>
      <c r="C203" s="857">
        <f>IF('Closed Transactions'!C203=0,0,'Sold Volume'!C203/'Closed Transactions'!C203)</f>
        <v>342570.33503836318</v>
      </c>
      <c r="D203" s="857">
        <f>IF('Closed Transactions'!D203=0,0,'Sold Volume'!D203/'Closed Transactions'!D203)</f>
        <v>582912.92682926834</v>
      </c>
      <c r="E203" s="857">
        <f>IF('Closed Transactions'!E203=0,0,'Sold Volume'!E203/'Closed Transactions'!E203)</f>
        <v>830507.16666666663</v>
      </c>
      <c r="F203" s="857">
        <f>IF('Closed Transactions'!I203=0,0,'Sold Volume'!I203/'Closed Transactions'!I203)</f>
        <v>1929503.6818181819</v>
      </c>
      <c r="G203" s="857">
        <f>IF('Closed Transactions'!J203=0,0,'Sold Volume'!J203/'Closed Transactions'!J203)</f>
        <v>451596.8714953271</v>
      </c>
      <c r="H203" s="857">
        <f>IF('Closed Transactions'!K203=0,0,'Sold Volume'!K203/'Closed Transactions'!K203)</f>
        <v>522645.02449024824</v>
      </c>
      <c r="I203" s="858">
        <f>'Sold Volume'!L203/'Closed Transactions'!L203</f>
        <v>520282.18579749874</v>
      </c>
    </row>
    <row r="204" spans="1:9" x14ac:dyDescent="0.2">
      <c r="A204" s="825">
        <v>42655</v>
      </c>
      <c r="B204" s="857">
        <f>IF('Closed Transactions'!B204=0,0,'Sold Volume'!B204/'Closed Transactions'!B204)</f>
        <v>189135.72075471698</v>
      </c>
      <c r="C204" s="857">
        <f>IF('Closed Transactions'!C204=0,0,'Sold Volume'!C204/'Closed Transactions'!C204)</f>
        <v>346141.68817204301</v>
      </c>
      <c r="D204" s="857">
        <f>IF('Closed Transactions'!D204=0,0,'Sold Volume'!D204/'Closed Transactions'!D204)</f>
        <v>615861.12</v>
      </c>
      <c r="E204" s="857">
        <f>IF('Closed Transactions'!E204=0,0,'Sold Volume'!E204/'Closed Transactions'!E204)</f>
        <v>859401.125</v>
      </c>
      <c r="F204" s="857">
        <f>IF('Closed Transactions'!I204=0,0,'Sold Volume'!I204/'Closed Transactions'!I204)</f>
        <v>2257518.0740740742</v>
      </c>
      <c r="G204" s="857">
        <f>IF('Closed Transactions'!J204=0,0,'Sold Volume'!J204/'Closed Transactions'!J204)</f>
        <v>469275.77694235591</v>
      </c>
      <c r="H204" s="857">
        <f>IF('Closed Transactions'!K204=0,0,'Sold Volume'!K204/'Closed Transactions'!K204)</f>
        <v>518308.97688861738</v>
      </c>
      <c r="I204" s="858">
        <f>'Sold Volume'!L204/'Closed Transactions'!L204</f>
        <v>518338.18619084562</v>
      </c>
    </row>
    <row r="205" spans="1:9" x14ac:dyDescent="0.2">
      <c r="A205" s="825">
        <v>42686</v>
      </c>
      <c r="B205" s="857">
        <f>IF('Closed Transactions'!B205=0,0,'Sold Volume'!B205/'Closed Transactions'!B205)</f>
        <v>183513.88301886793</v>
      </c>
      <c r="C205" s="857">
        <f>IF('Closed Transactions'!C205=0,0,'Sold Volume'!C205/'Closed Transactions'!C205)</f>
        <v>341801.49438202247</v>
      </c>
      <c r="D205" s="857">
        <f>IF('Closed Transactions'!D205=0,0,'Sold Volume'!D205/'Closed Transactions'!D205)</f>
        <v>593430.38</v>
      </c>
      <c r="E205" s="857">
        <f>IF('Closed Transactions'!E205=0,0,'Sold Volume'!E205/'Closed Transactions'!E205)</f>
        <v>822183.04878048785</v>
      </c>
      <c r="F205" s="857">
        <f>IF('Closed Transactions'!I205=0,0,'Sold Volume'!I205/'Closed Transactions'!I205)</f>
        <v>2422706.1940298509</v>
      </c>
      <c r="G205" s="857">
        <f>IF('Closed Transactions'!J205=0,0,'Sold Volume'!J205/'Closed Transactions'!J205)</f>
        <v>513493.81061519904</v>
      </c>
      <c r="H205" s="857">
        <f>IF('Closed Transactions'!K205=0,0,'Sold Volume'!K205/'Closed Transactions'!K205)</f>
        <v>517934.19772791286</v>
      </c>
      <c r="I205" s="858">
        <f>'Sold Volume'!L205/'Closed Transactions'!L205</f>
        <v>515860.91343181039</v>
      </c>
    </row>
    <row r="206" spans="1:9" ht="13.5" thickBot="1" x14ac:dyDescent="0.25">
      <c r="A206" s="828">
        <v>42716</v>
      </c>
      <c r="B206" s="859">
        <f>IF('Closed Transactions'!B206=0,0,'Sold Volume'!B206/'Closed Transactions'!B206)</f>
        <v>183687.43346007605</v>
      </c>
      <c r="C206" s="859">
        <f>IF('Closed Transactions'!C206=0,0,'Sold Volume'!C206/'Closed Transactions'!C206)</f>
        <v>345595.56202531647</v>
      </c>
      <c r="D206" s="859">
        <f>IF('Closed Transactions'!D206=0,0,'Sold Volume'!D206/'Closed Transactions'!D206)</f>
        <v>596384.58400000003</v>
      </c>
      <c r="E206" s="859">
        <f>IF('Closed Transactions'!E206=0,0,'Sold Volume'!E206/'Closed Transactions'!E206)</f>
        <v>847801.35593220335</v>
      </c>
      <c r="F206" s="859">
        <f>IF('Closed Transactions'!I206=0,0,'Sold Volume'!I206/'Closed Transactions'!I206)</f>
        <v>2141697.6629213481</v>
      </c>
      <c r="G206" s="859">
        <f>IF('Closed Transactions'!J206=0,0,'Sold Volume'!J206/'Closed Transactions'!J206)</f>
        <v>537056.37701396353</v>
      </c>
      <c r="H206" s="859">
        <f>IF('Closed Transactions'!K206=0,0,'Sold Volume'!K206/'Closed Transactions'!K206)</f>
        <v>519471.30262476258</v>
      </c>
      <c r="I206" s="860">
        <f>IF('Closed Transactions'!L206=0,"0",'Sold Volume'!L206/'Closed Transactions'!L206)</f>
        <v>519471.30262476258</v>
      </c>
    </row>
    <row r="207" spans="1:9" ht="13.5" thickBot="1" x14ac:dyDescent="0.25">
      <c r="A207" s="817">
        <v>42747</v>
      </c>
      <c r="B207" s="861">
        <f>IF('Closed Transactions'!B207=0,0,'Sold Volume'!B207/'Closed Transactions'!B207)</f>
        <v>187933.18400000001</v>
      </c>
      <c r="C207" s="861">
        <f>IF('Closed Transactions'!C207=0,0,'Sold Volume'!C207/'Closed Transactions'!C207)</f>
        <v>345233.16129032261</v>
      </c>
      <c r="D207" s="861">
        <f>IF('Closed Transactions'!D207=0,0,'Sold Volume'!D207/'Closed Transactions'!D207)</f>
        <v>603109.22891566262</v>
      </c>
      <c r="E207" s="861">
        <f>IF('Closed Transactions'!E207=0,0,'Sold Volume'!E207/'Closed Transactions'!E207)</f>
        <v>850263.02325581398</v>
      </c>
      <c r="F207" s="861">
        <f>IF('Closed Transactions'!I207=0,0,'Sold Volume'!I207/'Closed Transactions'!I207)</f>
        <v>2214847.5308641978</v>
      </c>
      <c r="G207" s="861">
        <f>IF('Closed Transactions'!J207=0,0,'Sold Volume'!J207/'Closed Transactions'!J207)</f>
        <v>532487.40410132695</v>
      </c>
      <c r="H207" s="861">
        <f>IF('Closed Transactions'!K207=0,0,'Sold Volume'!K207/'Closed Transactions'!K207)</f>
        <v>532487.40410132695</v>
      </c>
      <c r="I207" s="794">
        <f>IF('Closed Transactions'!L207=0,"0",'Sold Volume'!L207/'Closed Transactions'!L207)</f>
        <v>514288.73073279945</v>
      </c>
    </row>
    <row r="208" spans="1:9" ht="13.5" thickBot="1" x14ac:dyDescent="0.25">
      <c r="A208" s="817">
        <v>42778</v>
      </c>
      <c r="B208" s="861">
        <f>IF('Closed Transactions'!B208=0,0,'Sold Volume'!B208/'Closed Transactions'!B208)</f>
        <v>187842.77857142859</v>
      </c>
      <c r="C208" s="861">
        <f>IF('Closed Transactions'!C208=0,0,'Sold Volume'!C208/'Closed Transactions'!C208)</f>
        <v>349577.68939393939</v>
      </c>
      <c r="D208" s="861">
        <f>IF('Closed Transactions'!D208=0,0,'Sold Volume'!D208/'Closed Transactions'!D208)</f>
        <v>597920.21904761903</v>
      </c>
      <c r="E208" s="861">
        <f>IF('Closed Transactions'!E208=0,0,'Sold Volume'!E208/'Closed Transactions'!E208)</f>
        <v>845428.92857142852</v>
      </c>
      <c r="F208" s="861">
        <f>IF('Closed Transactions'!I208=0,0,'Sold Volume'!I208/'Closed Transactions'!I208)</f>
        <v>2410779.6710526315</v>
      </c>
      <c r="G208" s="861">
        <f>IF('Closed Transactions'!J208=0,0,'Sold Volume'!J208/'Closed Transactions'!J208)</f>
        <v>530529.72727272729</v>
      </c>
      <c r="H208" s="861">
        <f>IF('Closed Transactions'!K208=0,0,'Sold Volume'!K208/'Closed Transactions'!K208)</f>
        <v>531461.36567164178</v>
      </c>
      <c r="I208" s="794">
        <f>IF('Closed Transactions'!L208=0,"0",'Sold Volume'!L208/'Closed Transactions'!L208)</f>
        <v>512790.10120563762</v>
      </c>
    </row>
    <row r="209" spans="1:9" ht="13.5" thickBot="1" x14ac:dyDescent="0.25">
      <c r="A209" s="817">
        <v>42806</v>
      </c>
      <c r="B209" s="861">
        <f>IF('Closed Transactions'!B209=0,0,'Sold Volume'!B209/'Closed Transactions'!B209)</f>
        <v>189710.92328767123</v>
      </c>
      <c r="C209" s="861">
        <f>IF('Closed Transactions'!C209=0,0,'Sold Volume'!C209/'Closed Transactions'!C209)</f>
        <v>346821.39358108107</v>
      </c>
      <c r="D209" s="861">
        <f>IF('Closed Transactions'!D209=0,0,'Sold Volume'!D209/'Closed Transactions'!D209)</f>
        <v>599269.64161849709</v>
      </c>
      <c r="E209" s="861">
        <f>IF('Closed Transactions'!E209=0,0,'Sold Volume'!E209/'Closed Transactions'!E209)</f>
        <v>864842.1875</v>
      </c>
      <c r="F209" s="861">
        <f>IF('Closed Transactions'!I209=0,0,'Sold Volume'!I209/'Closed Transactions'!I209)</f>
        <v>2439426.8309859154</v>
      </c>
      <c r="G209" s="861">
        <f>IF('Closed Transactions'!J209=0,0,'Sold Volume'!J209/'Closed Transactions'!J209)</f>
        <v>583821.04041916167</v>
      </c>
      <c r="H209" s="861">
        <f>IF('Closed Transactions'!K209=0,0,'Sold Volume'!K209/'Closed Transactions'!K209)</f>
        <v>554187.98213125404</v>
      </c>
      <c r="I209" s="794">
        <f>IF('Closed Transactions'!L209=0,"0",'Sold Volume'!L209/'Closed Transactions'!L209)</f>
        <v>520669.47965649492</v>
      </c>
    </row>
    <row r="210" spans="1:9" ht="13.5" thickBot="1" x14ac:dyDescent="0.25">
      <c r="A210" s="818">
        <v>42837</v>
      </c>
      <c r="B210" s="861">
        <f>IF('Closed Transactions'!B210=0,0,'Sold Volume'!B210/'Closed Transactions'!B210)</f>
        <v>189462.97790055248</v>
      </c>
      <c r="C210" s="861">
        <f>IF('Closed Transactions'!C210=0,0,'Sold Volume'!C210/'Closed Transactions'!C210)</f>
        <v>350317.00182149361</v>
      </c>
      <c r="D210" s="861">
        <f>IF('Closed Transactions'!D210=0,0,'Sold Volume'!D210/'Closed Transactions'!D210)</f>
        <v>598823.87037037034</v>
      </c>
      <c r="E210" s="861">
        <f>IF('Closed Transactions'!E210=0,0,'Sold Volume'!E210/'Closed Transactions'!E210)</f>
        <v>849043.77272727271</v>
      </c>
      <c r="F210" s="861">
        <f>IF('Closed Transactions'!I210=0,0,'Sold Volume'!I210/'Closed Transactions'!I210)</f>
        <v>2455256.8548387098</v>
      </c>
      <c r="G210" s="861">
        <f>IF('Closed Transactions'!J210=0,0,'Sold Volume'!J210/'Closed Transactions'!J210)</f>
        <v>568810.63974663499</v>
      </c>
      <c r="H210" s="861">
        <f>IF('Closed Transactions'!K210=0,0,'Sold Volume'!K210/'Closed Transactions'!K210)</f>
        <v>558442.397373877</v>
      </c>
      <c r="I210" s="794">
        <f>IF('Closed Transactions'!L210=0,"0",'Sold Volume'!L210/'Closed Transactions'!L210)</f>
        <v>520255.4145402828</v>
      </c>
    </row>
    <row r="211" spans="1:9" ht="13.5" thickBot="1" x14ac:dyDescent="0.25">
      <c r="A211" s="817">
        <v>42867</v>
      </c>
      <c r="B211" s="861">
        <f>IF('Closed Transactions'!B211=0,0,'Sold Volume'!B211/'Closed Transactions'!B211)</f>
        <v>189762.29116945108</v>
      </c>
      <c r="C211" s="861">
        <f>IF('Closed Transactions'!C211=0,0,'Sold Volume'!C211/'Closed Transactions'!C211)</f>
        <v>345244.42857142858</v>
      </c>
      <c r="D211" s="861">
        <f>IF('Closed Transactions'!D211=0,0,'Sold Volume'!D211/'Closed Transactions'!D211)</f>
        <v>603127.54374999995</v>
      </c>
      <c r="E211" s="861">
        <f>IF('Closed Transactions'!E211=0,0,'Sold Volume'!E211/'Closed Transactions'!E211)</f>
        <v>855767.54216867464</v>
      </c>
      <c r="F211" s="861">
        <f>IF('Closed Transactions'!I211=0,0,'Sold Volume'!I211/'Closed Transactions'!I211)</f>
        <v>2308344.5052631581</v>
      </c>
      <c r="G211" s="861">
        <f>IF('Closed Transactions'!J211=0,0,'Sold Volume'!J211/'Closed Transactions'!J211)</f>
        <v>619772.27980364661</v>
      </c>
      <c r="H211" s="861">
        <f>IF('Closed Transactions'!K211=0,0,'Sold Volume'!K211/'Closed Transactions'!K211)</f>
        <v>573607.37263741984</v>
      </c>
      <c r="I211" s="794">
        <f>IF('Closed Transactions'!L211=0,"0",'Sold Volume'!L211/'Closed Transactions'!L211)</f>
        <v>530591.10666885134</v>
      </c>
    </row>
    <row r="212" spans="1:9" ht="13.5" thickBot="1" x14ac:dyDescent="0.25">
      <c r="A212" s="817">
        <v>42898</v>
      </c>
      <c r="B212" s="861">
        <f>IF('Closed Transactions'!B212=0,0,'Sold Volume'!B212/'Closed Transactions'!B212)</f>
        <v>184409.16129032258</v>
      </c>
      <c r="C212" s="861">
        <f>IF('Closed Transactions'!C212=0,0,'Sold Volume'!C212/'Closed Transactions'!C212)</f>
        <v>341195.98141891893</v>
      </c>
      <c r="D212" s="861">
        <f>IF('Closed Transactions'!D212=0,0,'Sold Volume'!D212/'Closed Transactions'!D212)</f>
        <v>605913.92000000004</v>
      </c>
      <c r="E212" s="861">
        <f>IF('Closed Transactions'!E212=0,0,'Sold Volume'!E212/'Closed Transactions'!E212)</f>
        <v>851513.1176470588</v>
      </c>
      <c r="F212" s="861">
        <f>IF('Closed Transactions'!I212=0,0,'Sold Volume'!I212/'Closed Transactions'!I212)</f>
        <v>2010979.25</v>
      </c>
      <c r="G212" s="861">
        <f>IF('Closed Transactions'!J212=0,0,'Sold Volume'!J212/'Closed Transactions'!J212)</f>
        <v>507446.78878648236</v>
      </c>
      <c r="H212" s="861">
        <f>IF('Closed Transactions'!K212=0,0,'Sold Volume'!K212/'Closed Transactions'!K212)</f>
        <v>561421.62073843542</v>
      </c>
      <c r="I212" s="794">
        <f>IF('Closed Transactions'!L212=0,"0",'Sold Volume'!L212/'Closed Transactions'!L212)</f>
        <v>530612.03774963471</v>
      </c>
    </row>
    <row r="213" spans="1:9" ht="13.5" thickBot="1" x14ac:dyDescent="0.25">
      <c r="A213" s="817">
        <v>42928</v>
      </c>
      <c r="B213" s="861">
        <f>IF('Closed Transactions'!B213=0,0,'Sold Volume'!B213/'Closed Transactions'!B213)</f>
        <v>189613.72333333333</v>
      </c>
      <c r="C213" s="861">
        <f>IF('Closed Transactions'!C213=0,0,'Sold Volume'!C213/'Closed Transactions'!C213)</f>
        <v>344569.49772727274</v>
      </c>
      <c r="D213" s="861">
        <f>IF('Closed Transactions'!D213=0,0,'Sold Volume'!D213/'Closed Transactions'!D213)</f>
        <v>591949.9484536082</v>
      </c>
      <c r="E213" s="861">
        <f>IF('Closed Transactions'!E213=0,0,'Sold Volume'!E213/'Closed Transactions'!E213)</f>
        <v>869370.5</v>
      </c>
      <c r="F213" s="861">
        <f>IF('Closed Transactions'!I213=0,0,'Sold Volume'!I213/'Closed Transactions'!I213)</f>
        <v>2370331.858974359</v>
      </c>
      <c r="G213" s="861">
        <f>IF('Closed Transactions'!J213=0,0,'Sold Volume'!J213/'Closed Transactions'!J213)</f>
        <v>509209.28631138976</v>
      </c>
      <c r="H213" s="861">
        <f>IF('Closed Transactions'!K213=0,0,'Sold Volume'!K213/'Closed Transactions'!K213)</f>
        <v>555195.95365063543</v>
      </c>
      <c r="I213" s="794">
        <f>IF('Closed Transactions'!L213=0,"0",'Sold Volume'!L213/'Closed Transactions'!L213)</f>
        <v>529281.51525423734</v>
      </c>
    </row>
    <row r="214" spans="1:9" ht="13.5" thickBot="1" x14ac:dyDescent="0.25">
      <c r="A214" s="817">
        <v>42959</v>
      </c>
      <c r="B214" s="861">
        <f>IF('Closed Transactions'!B214=0,0,'Sold Volume'!B214/'Closed Transactions'!B214)</f>
        <v>183795.28727272726</v>
      </c>
      <c r="C214" s="861">
        <f>IF('Closed Transactions'!C214=0,0,'Sold Volume'!C214/'Closed Transactions'!C214)</f>
        <v>345808.89903846156</v>
      </c>
      <c r="D214" s="861">
        <f>IF('Closed Transactions'!D214=0,0,'Sold Volume'!D214/'Closed Transactions'!D214)</f>
        <v>600830.13846153847</v>
      </c>
      <c r="E214" s="861">
        <f>IF('Closed Transactions'!E214=0,0,'Sold Volume'!E214/'Closed Transactions'!E214)</f>
        <v>847500</v>
      </c>
      <c r="F214" s="861">
        <f>IF('Closed Transactions'!I214=0,0,'Sold Volume'!I214/'Closed Transactions'!I214)</f>
        <v>2584946.1447368423</v>
      </c>
      <c r="G214" s="861">
        <f>IF('Closed Transactions'!J214=0,0,'Sold Volume'!J214/'Closed Transactions'!J214)</f>
        <v>536342.44764957263</v>
      </c>
      <c r="H214" s="861">
        <f>IF('Closed Transactions'!K214=0,0,'Sold Volume'!K214/'Closed Transactions'!K214)</f>
        <v>553226.87513947778</v>
      </c>
      <c r="I214" s="794">
        <f>IF('Closed Transactions'!L214=0,"0",'Sold Volume'!L214/'Closed Transactions'!L214)</f>
        <v>536906.44012605038</v>
      </c>
    </row>
    <row r="215" spans="1:9" ht="13.5" thickBot="1" x14ac:dyDescent="0.25">
      <c r="A215" s="817">
        <v>42990</v>
      </c>
      <c r="B215" s="861">
        <f>IF('Closed Transactions'!B215=0,0,'Sold Volume'!B215/'Closed Transactions'!B215)</f>
        <v>187318.12886597938</v>
      </c>
      <c r="C215" s="861">
        <f>IF('Closed Transactions'!C215=0,0,'Sold Volume'!C215/'Closed Transactions'!C215)</f>
        <v>350107.79377431906</v>
      </c>
      <c r="D215" s="861">
        <f>IF('Closed Transactions'!D215=0,0,'Sold Volume'!D215/'Closed Transactions'!D215)</f>
        <v>578924.65625</v>
      </c>
      <c r="E215" s="861">
        <f>IF('Closed Transactions'!E215=0,0,'Sold Volume'!E215/'Closed Transactions'!E215)</f>
        <v>878011.90476190473</v>
      </c>
      <c r="F215" s="861">
        <f>IF('Closed Transactions'!I215=0,0,'Sold Volume'!I215/'Closed Transactions'!I215)</f>
        <v>2335539.1489361702</v>
      </c>
      <c r="G215" s="861">
        <f>IF('Closed Transactions'!J215=0,0,'Sold Volume'!J215/'Closed Transactions'!J215)</f>
        <v>500132.39794168097</v>
      </c>
      <c r="H215" s="861">
        <f>IF('Closed Transactions'!K215=0,0,'Sold Volume'!K215/'Closed Transactions'!K215)</f>
        <v>549983.91231011006</v>
      </c>
      <c r="I215" s="794">
        <f>IF('Closed Transactions'!L215=0,"0",'Sold Volume'!L215/'Closed Transactions'!L215)</f>
        <v>541168.66636371147</v>
      </c>
    </row>
    <row r="216" spans="1:9" ht="13.5" thickBot="1" x14ac:dyDescent="0.25">
      <c r="A216" s="817">
        <v>43020</v>
      </c>
      <c r="B216" s="861">
        <f>IF('Closed Transactions'!B216=0,0,'Sold Volume'!B216/'Closed Transactions'!B216)</f>
        <v>182973.54237288135</v>
      </c>
      <c r="C216" s="861">
        <f>IF('Closed Transactions'!C216=0,0,'Sold Volume'!C216/'Closed Transactions'!C216)</f>
        <v>349546.88579387189</v>
      </c>
      <c r="D216" s="861">
        <f>IF('Closed Transactions'!D216=0,0,'Sold Volume'!D216/'Closed Transactions'!D216)</f>
        <v>607430.21276595746</v>
      </c>
      <c r="E216" s="861">
        <f>IF('Closed Transactions'!E216=0,0,'Sold Volume'!E216/'Closed Transactions'!E216)</f>
        <v>856020.11428571434</v>
      </c>
      <c r="F216" s="861">
        <f>IF('Closed Transactions'!I216=0,0,'Sold Volume'!I216/'Closed Transactions'!I216)</f>
        <v>2040688.7761194031</v>
      </c>
      <c r="G216" s="861">
        <f>IF('Closed Transactions'!J216=0,0,'Sold Volume'!J216/'Closed Transactions'!J216)</f>
        <v>496149.65865992417</v>
      </c>
      <c r="H216" s="861">
        <f>IF('Closed Transactions'!K216=0,0,'Sold Volume'!K216/'Closed Transactions'!K216)</f>
        <v>545864.05021284835</v>
      </c>
      <c r="I216" s="794">
        <f>IF('Closed Transactions'!L216=0,"0",'Sold Volume'!L216/'Closed Transactions'!L216)</f>
        <v>542967.6487268518</v>
      </c>
    </row>
    <row r="217" spans="1:9" ht="13.5" thickBot="1" x14ac:dyDescent="0.25">
      <c r="A217" s="817">
        <v>43051</v>
      </c>
      <c r="B217" s="861">
        <f>IF('Closed Transactions'!B217=0,0,'Sold Volume'!B217/'Closed Transactions'!B217)</f>
        <v>184799.79245283018</v>
      </c>
      <c r="C217" s="861">
        <f>IF('Closed Transactions'!C217=0,0,'Sold Volume'!C217/'Closed Transactions'!C217)</f>
        <v>344857.78070175438</v>
      </c>
      <c r="D217" s="861">
        <f>IF('Closed Transactions'!D217=0,0,'Sold Volume'!D217/'Closed Transactions'!D217)</f>
        <v>596321.30588235299</v>
      </c>
      <c r="E217" s="861">
        <f>IF('Closed Transactions'!E217=0,0,'Sold Volume'!E217/'Closed Transactions'!E217)</f>
        <v>855389.13793103443</v>
      </c>
      <c r="F217" s="861">
        <f>IF('Closed Transactions'!I217=0,0,'Sold Volume'!I217/'Closed Transactions'!I217)</f>
        <v>1961605.9696969697</v>
      </c>
      <c r="G217" s="861">
        <f>IF('Closed Transactions'!J217=0,0,'Sold Volume'!J217/'Closed Transactions'!J217)</f>
        <v>493294.96866485011</v>
      </c>
      <c r="H217" s="861">
        <f>IF('Closed Transactions'!K217=0,0,'Sold Volume'!K217/'Closed Transactions'!K217)</f>
        <v>542378.43992773257</v>
      </c>
      <c r="I217" s="794">
        <f>IF('Closed Transactions'!L217=0,"0",'Sold Volume'!L217/'Closed Transactions'!L217)</f>
        <v>541965.57095242059</v>
      </c>
    </row>
    <row r="218" spans="1:9" ht="13.5" thickBot="1" x14ac:dyDescent="0.25">
      <c r="A218" s="817">
        <v>43081</v>
      </c>
      <c r="B218" s="861">
        <f>IF('Closed Transactions'!B218=0,0,'Sold Volume'!B218/'Closed Transactions'!B218)</f>
        <v>185054.98867924529</v>
      </c>
      <c r="C218" s="861">
        <f>IF('Closed Transactions'!C218=0,0,'Sold Volume'!C218/'Closed Transactions'!C218)</f>
        <v>339885.625</v>
      </c>
      <c r="D218" s="861">
        <f>IF('Closed Transactions'!D218=0,0,'Sold Volume'!D218/'Closed Transactions'!D218)</f>
        <v>607802.74576271186</v>
      </c>
      <c r="E218" s="861">
        <f>IF('Closed Transactions'!E218=0,0,'Sold Volume'!E218/'Closed Transactions'!E218)</f>
        <v>836235</v>
      </c>
      <c r="F218" s="861">
        <f>IF('Closed Transactions'!I218=0,0,'Sold Volume'!I218/'Closed Transactions'!I218)</f>
        <v>1915462.1650485436</v>
      </c>
      <c r="G218" s="861">
        <f>IF('Closed Transactions'!J218=0,0,'Sold Volume'!J218/'Closed Transactions'!J218)</f>
        <v>532048.41150442476</v>
      </c>
      <c r="H218" s="861">
        <f>IF('Closed Transactions'!K218=0,0,'Sold Volume'!K218/'Closed Transactions'!K218)</f>
        <v>541598.55470185401</v>
      </c>
      <c r="I218" s="910">
        <f>IF('Closed Transactions'!L218=0,"0",'Sold Volume'!L218/'Closed Transactions'!L218)</f>
        <v>541598.55470185401</v>
      </c>
    </row>
    <row r="219" spans="1:9" x14ac:dyDescent="0.2">
      <c r="A219" s="824">
        <v>43112</v>
      </c>
      <c r="B219" s="855">
        <f>IF('Closed Transactions'!B219=0,0,'Sold Volume'!B219/'Closed Transactions'!B219)</f>
        <v>183610.26199261993</v>
      </c>
      <c r="C219" s="855">
        <f>IF('Closed Transactions'!C219=0,0,'Sold Volume'!C219/'Closed Transactions'!C219)</f>
        <v>344316.6195965418</v>
      </c>
      <c r="D219" s="855">
        <f>IF('Closed Transactions'!D219=0,0,'Sold Volume'!D219/'Closed Transactions'!D219)</f>
        <v>595597.40404040401</v>
      </c>
      <c r="E219" s="855">
        <f>IF('Closed Transactions'!E219=0,0,'Sold Volume'!E219/'Closed Transactions'!E219)</f>
        <v>845808.10810810816</v>
      </c>
      <c r="F219" s="855">
        <f>IF('Closed Transactions'!I219=0,0,'Sold Volume'!I219/'Closed Transactions'!I219)</f>
        <v>1970101.7559523811</v>
      </c>
      <c r="G219" s="855">
        <f>IF('Closed Transactions'!J219=0,0,'Sold Volume'!J219/'Closed Transactions'!J219)</f>
        <v>640425.5813449024</v>
      </c>
      <c r="H219" s="855">
        <f>IF('Closed Transactions'!K219=0,0,'Sold Volume'!K219/'Closed Transactions'!K219)</f>
        <v>640425.5813449024</v>
      </c>
      <c r="I219" s="856">
        <f>'Sold Volume'!L219/'Closed Transactions'!L219</f>
        <v>549775.53841054114</v>
      </c>
    </row>
    <row r="220" spans="1:9" x14ac:dyDescent="0.2">
      <c r="A220" s="825">
        <v>43143</v>
      </c>
      <c r="B220" s="857">
        <f>IF('Closed Transactions'!B220=0,0,'Sold Volume'!B220/'Closed Transactions'!B220)</f>
        <v>186841.73622047243</v>
      </c>
      <c r="C220" s="857">
        <f>IF('Closed Transactions'!C220=0,0,'Sold Volume'!C220/'Closed Transactions'!C220)</f>
        <v>339257.03611111111</v>
      </c>
      <c r="D220" s="857">
        <f>IF('Closed Transactions'!D220=0,0,'Sold Volume'!D220/'Closed Transactions'!D220)</f>
        <v>586710.74074074079</v>
      </c>
      <c r="E220" s="857">
        <f>IF('Closed Transactions'!E220=0,0,'Sold Volume'!E220/'Closed Transactions'!E220)</f>
        <v>857025.94339622639</v>
      </c>
      <c r="F220" s="857">
        <f>IF('Closed Transactions'!I220=0,0,'Sold Volume'!I220/'Closed Transactions'!I220)</f>
        <v>2293158.9172932329</v>
      </c>
      <c r="G220" s="857">
        <f>IF('Closed Transactions'!J220=0,0,'Sold Volume'!J220/'Closed Transactions'!J220)</f>
        <v>642475.33590308367</v>
      </c>
      <c r="H220" s="857">
        <f>IF('Closed Transactions'!K220=0,0,'Sold Volume'!K220/'Closed Transactions'!K220)</f>
        <v>641442.61803278688</v>
      </c>
      <c r="I220" s="858">
        <f>'Sold Volume'!L220/'Closed Transactions'!L220</f>
        <v>558210.5277731719</v>
      </c>
    </row>
    <row r="221" spans="1:9" x14ac:dyDescent="0.2">
      <c r="A221" s="825">
        <v>43171</v>
      </c>
      <c r="B221" s="857">
        <f>IF('Closed Transactions'!B221=0,0,'Sold Volume'!B221/'Closed Transactions'!B221)</f>
        <v>187452.1525974026</v>
      </c>
      <c r="C221" s="857">
        <f>IF('Closed Transactions'!C221=0,0,'Sold Volume'!C221/'Closed Transactions'!C221)</f>
        <v>342353.39965694683</v>
      </c>
      <c r="D221" s="857">
        <f>IF('Closed Transactions'!D221=0,0,'Sold Volume'!D221/'Closed Transactions'!D221)</f>
        <v>602290.70588235289</v>
      </c>
      <c r="E221" s="857">
        <f>IF('Closed Transactions'!E221=0,0,'Sold Volume'!E221/'Closed Transactions'!E221)</f>
        <v>865152.77922077919</v>
      </c>
      <c r="F221" s="857">
        <f>IF('Closed Transactions'!I221=0,0,'Sold Volume'!I221/'Closed Transactions'!I221)</f>
        <v>2408257.4342105263</v>
      </c>
      <c r="G221" s="857">
        <f>IF('Closed Transactions'!J221=0,0,'Sold Volume'!J221/'Closed Transactions'!J221)</f>
        <v>614099.12088752864</v>
      </c>
      <c r="H221" s="857">
        <f>IF('Closed Transactions'!K221=0,0,'Sold Volume'!K221/'Closed Transactions'!K221)</f>
        <v>630050.22059292323</v>
      </c>
      <c r="I221" s="858">
        <f>'Sold Volume'!L221/'Closed Transactions'!L221</f>
        <v>561437.54899027676</v>
      </c>
    </row>
    <row r="222" spans="1:9" x14ac:dyDescent="0.2">
      <c r="A222" s="827">
        <v>43202</v>
      </c>
      <c r="B222" s="857">
        <f>IF('Closed Transactions'!B222=0,0,'Sold Volume'!B222/'Closed Transactions'!B222)</f>
        <v>186433.30769230769</v>
      </c>
      <c r="C222" s="857">
        <f>IF('Closed Transactions'!C222=0,0,'Sold Volume'!C222/'Closed Transactions'!C222)</f>
        <v>353086.32445141068</v>
      </c>
      <c r="D222" s="857">
        <f>IF('Closed Transactions'!D222=0,0,'Sold Volume'!D222/'Closed Transactions'!D222)</f>
        <v>602747.09248554916</v>
      </c>
      <c r="E222" s="857">
        <f>IF('Closed Transactions'!E222=0,0,'Sold Volume'!E222/'Closed Transactions'!E222)</f>
        <v>850503.63768115942</v>
      </c>
      <c r="F222" s="857">
        <f>IF('Closed Transactions'!I222=0,0,'Sold Volume'!I222/'Closed Transactions'!I222)</f>
        <v>2432878.0792682925</v>
      </c>
      <c r="G222" s="857">
        <f>IF('Closed Transactions'!J222=0,0,'Sold Volume'!J222/'Closed Transactions'!J222)</f>
        <v>607303.12642045459</v>
      </c>
      <c r="H222" s="857">
        <f>IF('Closed Transactions'!K222=0,0,'Sold Volume'!K222/'Closed Transactions'!K222)</f>
        <v>623003.37601760181</v>
      </c>
      <c r="I222" s="858">
        <f>'Sold Volume'!L222/'Closed Transactions'!L222</f>
        <v>565975.77525045164</v>
      </c>
    </row>
    <row r="223" spans="1:9" x14ac:dyDescent="0.2">
      <c r="A223" s="825">
        <v>43232</v>
      </c>
      <c r="B223" s="857">
        <f>IF('Closed Transactions'!B223=0,0,'Sold Volume'!B223/'Closed Transactions'!B223)</f>
        <v>190658.69786096257</v>
      </c>
      <c r="C223" s="857">
        <f>IF('Closed Transactions'!C223=0,0,'Sold Volume'!C223/'Closed Transactions'!C223)</f>
        <v>342063.23423423426</v>
      </c>
      <c r="D223" s="857">
        <f>IF('Closed Transactions'!D223=0,0,'Sold Volume'!D223/'Closed Transactions'!D223)</f>
        <v>600481.79861111112</v>
      </c>
      <c r="E223" s="857">
        <f>IF('Closed Transactions'!E223=0,0,'Sold Volume'!E223/'Closed Transactions'!E223)</f>
        <v>852617.04918032791</v>
      </c>
      <c r="F223" s="857">
        <f>IF('Closed Transactions'!I223=0,0,'Sold Volume'!I223/'Closed Transactions'!I223)</f>
        <v>2555633.3017751481</v>
      </c>
      <c r="G223" s="857">
        <f>IF('Closed Transactions'!J223=0,0,'Sold Volume'!J223/'Closed Transactions'!J223)</f>
        <v>614923.27722772281</v>
      </c>
      <c r="H223" s="857">
        <f>IF('Closed Transactions'!K223=0,0,'Sold Volume'!K223/'Closed Transactions'!K223)</f>
        <v>621086.06444034236</v>
      </c>
      <c r="I223" s="858">
        <f>'Sold Volume'!L223/'Closed Transactions'!L223</f>
        <v>565359.134801907</v>
      </c>
    </row>
    <row r="224" spans="1:9" x14ac:dyDescent="0.2">
      <c r="A224" s="825">
        <v>43263</v>
      </c>
      <c r="B224" s="857">
        <f>IF('Closed Transactions'!B224=0,0,'Sold Volume'!B224/'Closed Transactions'!B224)</f>
        <v>184725.95714285714</v>
      </c>
      <c r="C224" s="857">
        <f>IF('Closed Transactions'!C224=0,0,'Sold Volume'!C224/'Closed Transactions'!C224)</f>
        <v>344305.85591766721</v>
      </c>
      <c r="D224" s="857">
        <f>IF('Closed Transactions'!D224=0,0,'Sold Volume'!D224/'Closed Transactions'!D224)</f>
        <v>602942.53642384103</v>
      </c>
      <c r="E224" s="857">
        <f>IF('Closed Transactions'!E224=0,0,'Sold Volume'!E224/'Closed Transactions'!E224)</f>
        <v>838627.25925925921</v>
      </c>
      <c r="F224" s="857">
        <f>IF('Closed Transactions'!I224=0,0,'Sold Volume'!I224/'Closed Transactions'!I224)</f>
        <v>2565674.4621212119</v>
      </c>
      <c r="G224" s="857">
        <f>IF('Closed Transactions'!J224=0,0,'Sold Volume'!J224/'Closed Transactions'!J224)</f>
        <v>582979.23070866137</v>
      </c>
      <c r="H224" s="857">
        <f>IF('Closed Transactions'!K224=0,0,'Sold Volume'!K224/'Closed Transactions'!K224)</f>
        <v>614391.40697191865</v>
      </c>
      <c r="I224" s="858">
        <f>'Sold Volume'!L224/'Closed Transactions'!L224</f>
        <v>573417.4334926653</v>
      </c>
    </row>
    <row r="225" spans="1:9" x14ac:dyDescent="0.2">
      <c r="A225" s="825">
        <v>43293</v>
      </c>
      <c r="B225" s="857">
        <f>IF('Closed Transactions'!B225=0,0,'Sold Volume'!B225/'Closed Transactions'!B225)</f>
        <v>185769.1090909091</v>
      </c>
      <c r="C225" s="857">
        <f>IF('Closed Transactions'!C225=0,0,'Sold Volume'!C225/'Closed Transactions'!C225)</f>
        <v>349037.26694915252</v>
      </c>
      <c r="D225" s="857">
        <f>IF('Closed Transactions'!D225=0,0,'Sold Volume'!D225/'Closed Transactions'!D225)</f>
        <v>614779.55454545456</v>
      </c>
      <c r="E225" s="857">
        <f>IF('Closed Transactions'!E225=0,0,'Sold Volume'!E225/'Closed Transactions'!E225)</f>
        <v>859033.42307692312</v>
      </c>
      <c r="F225" s="857">
        <f>IF('Closed Transactions'!I225=0,0,'Sold Volume'!I225/'Closed Transactions'!I225)</f>
        <v>2416187.2625000002</v>
      </c>
      <c r="G225" s="857">
        <f>IF('Closed Transactions'!J225=0,0,'Sold Volume'!J225/'Closed Transactions'!J225)</f>
        <v>527222.00707785645</v>
      </c>
      <c r="H225" s="857">
        <f>IF('Closed Transactions'!K225=0,0,'Sold Volume'!K225/'Closed Transactions'!K225)</f>
        <v>603900.95473351178</v>
      </c>
      <c r="I225" s="858">
        <f>'Sold Volume'!L225/'Closed Transactions'!L225</f>
        <v>574712.84037481504</v>
      </c>
    </row>
    <row r="226" spans="1:9" x14ac:dyDescent="0.2">
      <c r="A226" s="825">
        <v>43324</v>
      </c>
      <c r="B226" s="857">
        <f>IF('Closed Transactions'!B226=0,0,'Sold Volume'!B226/'Closed Transactions'!B226)</f>
        <v>183919.50684931508</v>
      </c>
      <c r="C226" s="857">
        <f>IF('Closed Transactions'!C226=0,0,'Sold Volume'!C226/'Closed Transactions'!C226)</f>
        <v>342053.11776061775</v>
      </c>
      <c r="D226" s="857">
        <f>IF('Closed Transactions'!D226=0,0,'Sold Volume'!D226/'Closed Transactions'!D226)</f>
        <v>593445.26041666663</v>
      </c>
      <c r="E226" s="857">
        <f>IF('Closed Transactions'!E226=0,0,'Sold Volume'!E226/'Closed Transactions'!E226)</f>
        <v>849610.04166666663</v>
      </c>
      <c r="F226" s="857">
        <f>IF('Closed Transactions'!I226=0,0,'Sold Volume'!I226/'Closed Transactions'!I226)</f>
        <v>2188364.9841269841</v>
      </c>
      <c r="G226" s="857">
        <f>IF('Closed Transactions'!J226=0,0,'Sold Volume'!J226/'Closed Transactions'!J226)</f>
        <v>458708.97935103247</v>
      </c>
      <c r="H226" s="857">
        <f>IF('Closed Transactions'!K226=0,0,'Sold Volume'!K226/'Closed Transactions'!K226)</f>
        <v>587911.75722793723</v>
      </c>
      <c r="I226" s="858">
        <f>'Sold Volume'!L226/'Closed Transactions'!L226</f>
        <v>568012.32277292397</v>
      </c>
    </row>
    <row r="227" spans="1:9" x14ac:dyDescent="0.2">
      <c r="A227" s="825">
        <v>43355</v>
      </c>
      <c r="B227" s="857">
        <f>IF('Closed Transactions'!B227=0,0,'Sold Volume'!B227/'Closed Transactions'!B227)</f>
        <v>181207.26153846155</v>
      </c>
      <c r="C227" s="857">
        <f>IF('Closed Transactions'!C227=0,0,'Sold Volume'!C227/'Closed Transactions'!C227)</f>
        <v>346644.26178010472</v>
      </c>
      <c r="D227" s="857">
        <f>IF('Closed Transactions'!D227=0,0,'Sold Volume'!D227/'Closed Transactions'!D227)</f>
        <v>596415.29545454541</v>
      </c>
      <c r="E227" s="857">
        <f>IF('Closed Transactions'!E227=0,0,'Sold Volume'!E227/'Closed Transactions'!E227)</f>
        <v>870394.79166666663</v>
      </c>
      <c r="F227" s="857">
        <f>IF('Closed Transactions'!I227=0,0,'Sold Volume'!I227/'Closed Transactions'!I227)</f>
        <v>2255337.734177215</v>
      </c>
      <c r="G227" s="857">
        <f>IF('Closed Transactions'!J227=0,0,'Sold Volume'!J227/'Closed Transactions'!J227)</f>
        <v>517500.23769507802</v>
      </c>
      <c r="H227" s="857">
        <f>IF('Closed Transactions'!K227=0,0,'Sold Volume'!K227/'Closed Transactions'!K227)</f>
        <v>582086.0921732221</v>
      </c>
      <c r="I227" s="858">
        <f>'Sold Volume'!L227/'Closed Transactions'!L227</f>
        <v>567812.06905657356</v>
      </c>
    </row>
    <row r="228" spans="1:9" x14ac:dyDescent="0.2">
      <c r="A228" s="825">
        <v>43385</v>
      </c>
      <c r="B228" s="857">
        <f>IF('Closed Transactions'!B228=0,0,'Sold Volume'!B228/'Closed Transactions'!B228)</f>
        <v>184047.62068965516</v>
      </c>
      <c r="C228" s="857">
        <f>IF('Closed Transactions'!C228=0,0,'Sold Volume'!C228/'Closed Transactions'!C228)</f>
        <v>344259.88915094337</v>
      </c>
      <c r="D228" s="857">
        <f>IF('Closed Transactions'!D228=0,0,'Sold Volume'!D228/'Closed Transactions'!D228)</f>
        <v>602937.18644067796</v>
      </c>
      <c r="E228" s="857">
        <f>IF('Closed Transactions'!E228=0,0,'Sold Volume'!E228/'Closed Transactions'!E228)</f>
        <v>843440.54054054059</v>
      </c>
      <c r="F228" s="857">
        <f>IF('Closed Transactions'!I228=0,0,'Sold Volume'!I228/'Closed Transactions'!I228)</f>
        <v>2184747.875</v>
      </c>
      <c r="G228" s="857">
        <f>IF('Closed Transactions'!J228=0,0,'Sold Volume'!J228/'Closed Transactions'!J228)</f>
        <v>522782.22109988774</v>
      </c>
      <c r="H228" s="857">
        <f>IF('Closed Transactions'!K228=0,0,'Sold Volume'!K228/'Closed Transactions'!K228)</f>
        <v>577264.50725431158</v>
      </c>
      <c r="I228" s="858">
        <f>'Sold Volume'!L228/'Closed Transactions'!L228</f>
        <v>569126.93546082405</v>
      </c>
    </row>
    <row r="229" spans="1:9" x14ac:dyDescent="0.2">
      <c r="A229" s="825">
        <v>43416</v>
      </c>
      <c r="B229" s="857">
        <f>IF('Closed Transactions'!B229=0,0,'Sold Volume'!B229/'Closed Transactions'!B229)</f>
        <v>185903.43609022556</v>
      </c>
      <c r="C229" s="857">
        <f>IF('Closed Transactions'!C229=0,0,'Sold Volume'!C229/'Closed Transactions'!C229)</f>
        <v>346988.3082706767</v>
      </c>
      <c r="D229" s="857">
        <f>IF('Closed Transactions'!D229=0,0,'Sold Volume'!D229/'Closed Transactions'!D229)</f>
        <v>594105.91891891893</v>
      </c>
      <c r="E229" s="857">
        <f>IF('Closed Transactions'!E229=0,0,'Sold Volume'!E229/'Closed Transactions'!E229)</f>
        <v>843903.45454545459</v>
      </c>
      <c r="F229" s="857">
        <f>IF('Closed Transactions'!I229=0,0,'Sold Volume'!I229/'Closed Transactions'!I229)</f>
        <v>2234612.222222222</v>
      </c>
      <c r="G229" s="857">
        <f>IF('Closed Transactions'!J229=0,0,'Sold Volume'!J229/'Closed Transactions'!J229)</f>
        <v>537050.4115684093</v>
      </c>
      <c r="H229" s="857">
        <f>IF('Closed Transactions'!K229=0,0,'Sold Volume'!K229/'Closed Transactions'!K229)</f>
        <v>574215.72398380842</v>
      </c>
      <c r="I229" s="858">
        <f>'Sold Volume'!L229/'Closed Transactions'!L229</f>
        <v>571228.79007992474</v>
      </c>
    </row>
    <row r="230" spans="1:9" ht="13.5" thickBot="1" x14ac:dyDescent="0.25">
      <c r="A230" s="828">
        <v>43446</v>
      </c>
      <c r="B230" s="859">
        <f>IF('Closed Transactions'!B230=0,0,'Sold Volume'!B230/'Closed Transactions'!B230)</f>
        <v>186154.10460251046</v>
      </c>
      <c r="C230" s="859">
        <f>IF('Closed Transactions'!C230=0,0,'Sold Volume'!C230/'Closed Transactions'!C230)</f>
        <v>345579.44230769231</v>
      </c>
      <c r="D230" s="859">
        <f>IF('Closed Transactions'!D230=0,0,'Sold Volume'!D230/'Closed Transactions'!D230)</f>
        <v>596903.82352941181</v>
      </c>
      <c r="E230" s="859">
        <f>IF('Closed Transactions'!E230=0,0,'Sold Volume'!E230/'Closed Transactions'!E230)</f>
        <v>845104.97435897437</v>
      </c>
      <c r="F230" s="859">
        <f>IF('Closed Transactions'!I230=0,0,'Sold Volume'!I230/'Closed Transactions'!I230)</f>
        <v>2316972.6785714286</v>
      </c>
      <c r="G230" s="859">
        <f>IF('Closed Transactions'!J230=0,0,'Sold Volume'!J230/'Closed Transactions'!J230)</f>
        <v>542773.94983277586</v>
      </c>
      <c r="H230" s="859">
        <f>IF('Closed Transactions'!K230=0,0,'Sold Volume'!K230/'Closed Transactions'!K230)</f>
        <v>572004.5698157585</v>
      </c>
      <c r="I230" s="860">
        <f>IF('Closed Transactions'!L230=0,"0",'Sold Volume'!L230/'Closed Transactions'!L230)</f>
        <v>572004.5698157585</v>
      </c>
    </row>
    <row r="231" spans="1:9" ht="13.5" thickBot="1" x14ac:dyDescent="0.25">
      <c r="A231" s="817">
        <v>43477</v>
      </c>
      <c r="B231" s="861">
        <f>IF('Closed Transactions'!B231=0,0,'Sold Volume'!B231/'Closed Transactions'!B231)</f>
        <v>192392.56170212766</v>
      </c>
      <c r="C231" s="861">
        <f>IF('Closed Transactions'!C231=0,0,'Sold Volume'!C231/'Closed Transactions'!C231)</f>
        <v>343158.06748466258</v>
      </c>
      <c r="D231" s="861">
        <f>IF('Closed Transactions'!D231=0,0,'Sold Volume'!D231/'Closed Transactions'!D231)</f>
        <v>591125.09677419357</v>
      </c>
      <c r="E231" s="861">
        <f>IF('Closed Transactions'!E231=0,0,'Sold Volume'!E231/'Closed Transactions'!E231)</f>
        <v>859925.57142857148</v>
      </c>
      <c r="F231" s="861">
        <f>IF('Closed Transactions'!I231=0,0,'Sold Volume'!I231/'Closed Transactions'!I231)</f>
        <v>2628117.3723404254</v>
      </c>
      <c r="G231" s="861">
        <f>IF('Closed Transactions'!J231=0,0,'Sold Volume'!J231/'Closed Transactions'!J231)</f>
        <v>624772.46998722863</v>
      </c>
      <c r="H231" s="861">
        <f>IF('Closed Transactions'!K231=0,0,'Sold Volume'!K231/'Closed Transactions'!K231)</f>
        <v>624772.46998722863</v>
      </c>
      <c r="I231" s="794">
        <f>IF('Closed Transactions'!L231=0,"0",'Sold Volume'!L231/'Closed Transactions'!L231)</f>
        <v>570279.22844007611</v>
      </c>
    </row>
    <row r="232" spans="1:9" ht="13.5" thickBot="1" x14ac:dyDescent="0.25">
      <c r="A232" s="817">
        <v>43508</v>
      </c>
      <c r="B232" s="861">
        <f>IF('Closed Transactions'!B232=0,0,'Sold Volume'!B232/'Closed Transactions'!B232)</f>
        <v>187961.38095238095</v>
      </c>
      <c r="C232" s="861">
        <f>IF('Closed Transactions'!C232=0,0,'Sold Volume'!C232/'Closed Transactions'!C232)</f>
        <v>340774.97687861271</v>
      </c>
      <c r="D232" s="861">
        <f>IF('Closed Transactions'!D232=0,0,'Sold Volume'!D232/'Closed Transactions'!D232)</f>
        <v>604263.48571428575</v>
      </c>
      <c r="E232" s="861">
        <f>IF('Closed Transactions'!E232=0,0,'Sold Volume'!E232/'Closed Transactions'!E232)</f>
        <v>866074.87096774194</v>
      </c>
      <c r="F232" s="861">
        <f>IF('Closed Transactions'!I232=0,0,'Sold Volume'!I232/'Closed Transactions'!I232)</f>
        <v>2776368.2650602409</v>
      </c>
      <c r="G232" s="861">
        <f>IF('Closed Transactions'!J232=0,0,'Sold Volume'!J232/'Closed Transactions'!J232)</f>
        <v>616922.04516129033</v>
      </c>
      <c r="H232" s="861">
        <f>IF('Closed Transactions'!K232=0,0,'Sold Volume'!K232/'Closed Transactions'!K232)</f>
        <v>620867.41270860075</v>
      </c>
      <c r="I232" s="794">
        <f>IF('Closed Transactions'!L232=0,"0",'Sold Volume'!L232/'Closed Transactions'!L232)</f>
        <v>567923.55411359447</v>
      </c>
    </row>
    <row r="233" spans="1:9" ht="13.5" thickBot="1" x14ac:dyDescent="0.25">
      <c r="A233" s="817">
        <v>43536</v>
      </c>
      <c r="B233" s="861">
        <f>IF('Closed Transactions'!B233=0,0,'Sold Volume'!B233/'Closed Transactions'!B233)</f>
        <v>0</v>
      </c>
      <c r="C233" s="861">
        <f>IF('Closed Transactions'!C233=0,0,'Sold Volume'!C233/'Closed Transactions'!C233)</f>
        <v>0</v>
      </c>
      <c r="D233" s="861">
        <f>IF('Closed Transactions'!D233=0,0,'Sold Volume'!D233/'Closed Transactions'!D233)</f>
        <v>0</v>
      </c>
      <c r="E233" s="861">
        <f>IF('Closed Transactions'!E233=0,0,'Sold Volume'!E233/'Closed Transactions'!E233)</f>
        <v>0</v>
      </c>
      <c r="F233" s="861">
        <f>IF('Closed Transactions'!I233=0,0,'Sold Volume'!I233/'Closed Transactions'!I233)</f>
        <v>0</v>
      </c>
      <c r="G233" s="861">
        <f>IF('Closed Transactions'!J233=0,0,'Sold Volume'!J233/'Closed Transactions'!J233)</f>
        <v>0</v>
      </c>
      <c r="H233" s="861">
        <f>IF('Closed Transactions'!K233=0,0,'Sold Volume'!K233/'Closed Transactions'!K233)</f>
        <v>620867.41270860075</v>
      </c>
      <c r="I233" s="794">
        <f>IF('Closed Transactions'!L233=0,"0",'Sold Volume'!L233/'Closed Transactions'!L233)</f>
        <v>562523.45875089476</v>
      </c>
    </row>
    <row r="234" spans="1:9" ht="13.5" thickBot="1" x14ac:dyDescent="0.25">
      <c r="A234" s="818">
        <v>43567</v>
      </c>
      <c r="B234" s="861">
        <f>IF('Closed Transactions'!B234=0,0,'Sold Volume'!B234/'Closed Transactions'!B234)</f>
        <v>0</v>
      </c>
      <c r="C234" s="861">
        <f>IF('Closed Transactions'!C234=0,0,'Sold Volume'!C234/'Closed Transactions'!C234)</f>
        <v>0</v>
      </c>
      <c r="D234" s="861">
        <f>IF('Closed Transactions'!D234=0,0,'Sold Volume'!D234/'Closed Transactions'!D234)</f>
        <v>0</v>
      </c>
      <c r="E234" s="861">
        <f>IF('Closed Transactions'!E234=0,0,'Sold Volume'!E234/'Closed Transactions'!E234)</f>
        <v>0</v>
      </c>
      <c r="F234" s="861">
        <f>IF('Closed Transactions'!I234=0,0,'Sold Volume'!I234/'Closed Transactions'!I234)</f>
        <v>0</v>
      </c>
      <c r="G234" s="861">
        <f>IF('Closed Transactions'!J234=0,0,'Sold Volume'!J234/'Closed Transactions'!J234)</f>
        <v>0</v>
      </c>
      <c r="H234" s="861">
        <f>IF('Closed Transactions'!K234=0,0,'Sold Volume'!K234/'Closed Transactions'!K234)</f>
        <v>620867.41270860075</v>
      </c>
      <c r="I234" s="794">
        <f>IF('Closed Transactions'!L234=0,"0",'Sold Volume'!L234/'Closed Transactions'!L234)</f>
        <v>556068.73187960684</v>
      </c>
    </row>
    <row r="235" spans="1:9" ht="13.5" thickBot="1" x14ac:dyDescent="0.25">
      <c r="A235" s="817">
        <v>43597</v>
      </c>
      <c r="B235" s="861">
        <f>IF('Closed Transactions'!B235=0,0,'Sold Volume'!B235/'Closed Transactions'!B235)</f>
        <v>0</v>
      </c>
      <c r="C235" s="861">
        <f>IF('Closed Transactions'!C235=0,0,'Sold Volume'!C235/'Closed Transactions'!C235)</f>
        <v>0</v>
      </c>
      <c r="D235" s="861">
        <f>IF('Closed Transactions'!D235=0,0,'Sold Volume'!D235/'Closed Transactions'!D235)</f>
        <v>0</v>
      </c>
      <c r="E235" s="861">
        <f>IF('Closed Transactions'!E235=0,0,'Sold Volume'!E235/'Closed Transactions'!E235)</f>
        <v>0</v>
      </c>
      <c r="F235" s="861">
        <f>IF('Closed Transactions'!I235=0,0,'Sold Volume'!I235/'Closed Transactions'!I235)</f>
        <v>0</v>
      </c>
      <c r="G235" s="861">
        <f>IF('Closed Transactions'!J235=0,0,'Sold Volume'!J235/'Closed Transactions'!J235)</f>
        <v>0</v>
      </c>
      <c r="H235" s="861">
        <f>IF('Closed Transactions'!K235=0,0,'Sold Volume'!K235/'Closed Transactions'!K235)</f>
        <v>620867.41270860075</v>
      </c>
      <c r="I235" s="794">
        <f>IF('Closed Transactions'!L235=0,"0",'Sold Volume'!L235/'Closed Transactions'!L235)</f>
        <v>546106.99772564042</v>
      </c>
    </row>
    <row r="236" spans="1:9" ht="13.5" thickBot="1" x14ac:dyDescent="0.25">
      <c r="A236" s="817">
        <v>43628</v>
      </c>
      <c r="B236" s="861">
        <f>IF('Closed Transactions'!B236=0,0,'Sold Volume'!B236/'Closed Transactions'!B236)</f>
        <v>0</v>
      </c>
      <c r="C236" s="861">
        <f>IF('Closed Transactions'!C236=0,0,'Sold Volume'!C236/'Closed Transactions'!C236)</f>
        <v>0</v>
      </c>
      <c r="D236" s="861">
        <f>IF('Closed Transactions'!D236=0,0,'Sold Volume'!D236/'Closed Transactions'!D236)</f>
        <v>0</v>
      </c>
      <c r="E236" s="861">
        <f>IF('Closed Transactions'!E236=0,0,'Sold Volume'!E236/'Closed Transactions'!E236)</f>
        <v>0</v>
      </c>
      <c r="F236" s="861">
        <f>IF('Closed Transactions'!I236=0,0,'Sold Volume'!I236/'Closed Transactions'!I236)</f>
        <v>0</v>
      </c>
      <c r="G236" s="861">
        <f>IF('Closed Transactions'!J236=0,0,'Sold Volume'!J236/'Closed Transactions'!J236)</f>
        <v>0</v>
      </c>
      <c r="H236" s="861">
        <f>IF('Closed Transactions'!K236=0,0,'Sold Volume'!K236/'Closed Transactions'!K236)</f>
        <v>620867.41270860075</v>
      </c>
      <c r="I236" s="794">
        <f>IF('Closed Transactions'!L236=0,"0",'Sold Volume'!L236/'Closed Transactions'!L236)</f>
        <v>539496.64539808023</v>
      </c>
    </row>
    <row r="237" spans="1:9" ht="13.5" thickBot="1" x14ac:dyDescent="0.25">
      <c r="A237" s="817">
        <v>43658</v>
      </c>
      <c r="B237" s="861">
        <f>IF('Closed Transactions'!B237=0,0,'Sold Volume'!B237/'Closed Transactions'!B237)</f>
        <v>0</v>
      </c>
      <c r="C237" s="861">
        <f>IF('Closed Transactions'!C237=0,0,'Sold Volume'!C237/'Closed Transactions'!C237)</f>
        <v>0</v>
      </c>
      <c r="D237" s="861">
        <f>IF('Closed Transactions'!D237=0,0,'Sold Volume'!D237/'Closed Transactions'!D237)</f>
        <v>0</v>
      </c>
      <c r="E237" s="861">
        <f>IF('Closed Transactions'!E237=0,0,'Sold Volume'!E237/'Closed Transactions'!E237)</f>
        <v>0</v>
      </c>
      <c r="F237" s="861">
        <f>IF('Closed Transactions'!I237=0,0,'Sold Volume'!I237/'Closed Transactions'!I237)</f>
        <v>0</v>
      </c>
      <c r="G237" s="861">
        <f>IF('Closed Transactions'!J237=0,0,'Sold Volume'!J237/'Closed Transactions'!J237)</f>
        <v>0</v>
      </c>
      <c r="H237" s="861">
        <f>IF('Closed Transactions'!K237=0,0,'Sold Volume'!K237/'Closed Transactions'!K237)</f>
        <v>620867.41270860075</v>
      </c>
      <c r="I237" s="794">
        <f>IF('Closed Transactions'!L237=0,"0",'Sold Volume'!L237/'Closed Transactions'!L237)</f>
        <v>541488.37916324858</v>
      </c>
    </row>
    <row r="238" spans="1:9" ht="13.5" thickBot="1" x14ac:dyDescent="0.25">
      <c r="A238" s="817">
        <v>43689</v>
      </c>
      <c r="B238" s="861">
        <f>IF('Closed Transactions'!B238=0,0,'Sold Volume'!B238/'Closed Transactions'!B238)</f>
        <v>0</v>
      </c>
      <c r="C238" s="861">
        <f>IF('Closed Transactions'!C238=0,0,'Sold Volume'!C238/'Closed Transactions'!C238)</f>
        <v>0</v>
      </c>
      <c r="D238" s="861">
        <f>IF('Closed Transactions'!D238=0,0,'Sold Volume'!D238/'Closed Transactions'!D238)</f>
        <v>0</v>
      </c>
      <c r="E238" s="861">
        <f>IF('Closed Transactions'!E238=0,0,'Sold Volume'!E238/'Closed Transactions'!E238)</f>
        <v>0</v>
      </c>
      <c r="F238" s="861">
        <f>IF('Closed Transactions'!I238=0,0,'Sold Volume'!I238/'Closed Transactions'!I238)</f>
        <v>0</v>
      </c>
      <c r="G238" s="861">
        <f>IF('Closed Transactions'!J238=0,0,'Sold Volume'!J238/'Closed Transactions'!J238)</f>
        <v>0</v>
      </c>
      <c r="H238" s="861">
        <f>IF('Closed Transactions'!K238=0,0,'Sold Volume'!K238/'Closed Transactions'!K238)</f>
        <v>620867.41270860075</v>
      </c>
      <c r="I238" s="794">
        <f>IF('Closed Transactions'!L238=0,"0",'Sold Volume'!L238/'Closed Transactions'!L238)</f>
        <v>558067.0813312328</v>
      </c>
    </row>
    <row r="239" spans="1:9" ht="13.5" thickBot="1" x14ac:dyDescent="0.25">
      <c r="A239" s="817">
        <v>43720</v>
      </c>
      <c r="B239" s="861">
        <f>IF('Closed Transactions'!B239=0,0,'Sold Volume'!B239/'Closed Transactions'!B239)</f>
        <v>0</v>
      </c>
      <c r="C239" s="861">
        <f>IF('Closed Transactions'!C239=0,0,'Sold Volume'!C239/'Closed Transactions'!C239)</f>
        <v>0</v>
      </c>
      <c r="D239" s="861">
        <f>IF('Closed Transactions'!D239=0,0,'Sold Volume'!D239/'Closed Transactions'!D239)</f>
        <v>0</v>
      </c>
      <c r="E239" s="861">
        <f>IF('Closed Transactions'!E239=0,0,'Sold Volume'!E239/'Closed Transactions'!E239)</f>
        <v>0</v>
      </c>
      <c r="F239" s="861">
        <f>IF('Closed Transactions'!I239=0,0,'Sold Volume'!I239/'Closed Transactions'!I239)</f>
        <v>0</v>
      </c>
      <c r="G239" s="861">
        <f>IF('Closed Transactions'!J239=0,0,'Sold Volume'!J239/'Closed Transactions'!J239)</f>
        <v>0</v>
      </c>
      <c r="H239" s="861">
        <f>IF('Closed Transactions'!K239=0,0,'Sold Volume'!K239/'Closed Transactions'!K239)</f>
        <v>620867.41270860075</v>
      </c>
      <c r="I239" s="794">
        <f>IF('Closed Transactions'!L239=0,"0",'Sold Volume'!L239/'Closed Transactions'!L239)</f>
        <v>566027.54793875152</v>
      </c>
    </row>
    <row r="240" spans="1:9" ht="13.5" thickBot="1" x14ac:dyDescent="0.25">
      <c r="A240" s="817">
        <v>43750</v>
      </c>
      <c r="B240" s="861">
        <f>IF('Closed Transactions'!B240=0,0,'Sold Volume'!B240/'Closed Transactions'!B240)</f>
        <v>0</v>
      </c>
      <c r="C240" s="861">
        <f>IF('Closed Transactions'!C240=0,0,'Sold Volume'!C240/'Closed Transactions'!C240)</f>
        <v>0</v>
      </c>
      <c r="D240" s="861">
        <f>IF('Closed Transactions'!D240=0,0,'Sold Volume'!D240/'Closed Transactions'!D240)</f>
        <v>0</v>
      </c>
      <c r="E240" s="861">
        <f>IF('Closed Transactions'!E240=0,0,'Sold Volume'!E240/'Closed Transactions'!E240)</f>
        <v>0</v>
      </c>
      <c r="F240" s="861">
        <f>IF('Closed Transactions'!I240=0,0,'Sold Volume'!I240/'Closed Transactions'!I240)</f>
        <v>0</v>
      </c>
      <c r="G240" s="861">
        <f>IF('Closed Transactions'!J240=0,0,'Sold Volume'!J240/'Closed Transactions'!J240)</f>
        <v>0</v>
      </c>
      <c r="H240" s="861">
        <f>IF('Closed Transactions'!K240=0,0,'Sold Volume'!K240/'Closed Transactions'!K240)</f>
        <v>620867.41270860075</v>
      </c>
      <c r="I240" s="794">
        <f>IF('Closed Transactions'!L240=0,"0",'Sold Volume'!L240/'Closed Transactions'!L240)</f>
        <v>577515.79666070361</v>
      </c>
    </row>
    <row r="241" spans="1:9" ht="13.5" thickBot="1" x14ac:dyDescent="0.25">
      <c r="A241" s="817">
        <v>43781</v>
      </c>
      <c r="B241" s="861">
        <f>IF('Closed Transactions'!B241=0,0,'Sold Volume'!B241/'Closed Transactions'!B241)</f>
        <v>0</v>
      </c>
      <c r="C241" s="861">
        <f>IF('Closed Transactions'!C241=0,0,'Sold Volume'!C241/'Closed Transactions'!C241)</f>
        <v>0</v>
      </c>
      <c r="D241" s="861">
        <f>IF('Closed Transactions'!D241=0,0,'Sold Volume'!D241/'Closed Transactions'!D241)</f>
        <v>0</v>
      </c>
      <c r="E241" s="861">
        <f>IF('Closed Transactions'!E241=0,0,'Sold Volume'!E241/'Closed Transactions'!E241)</f>
        <v>0</v>
      </c>
      <c r="F241" s="861">
        <f>IF('Closed Transactions'!I241=0,0,'Sold Volume'!I241/'Closed Transactions'!I241)</f>
        <v>0</v>
      </c>
      <c r="G241" s="861">
        <f>IF('Closed Transactions'!J241=0,0,'Sold Volume'!J241/'Closed Transactions'!J241)</f>
        <v>0</v>
      </c>
      <c r="H241" s="861">
        <f>IF('Closed Transactions'!K241=0,0,'Sold Volume'!K241/'Closed Transactions'!K241)</f>
        <v>620867.41270860075</v>
      </c>
      <c r="I241" s="794">
        <f>IF('Closed Transactions'!L241=0,"0",'Sold Volume'!L241/'Closed Transactions'!L241)</f>
        <v>592333.87454175157</v>
      </c>
    </row>
    <row r="242" spans="1:9" ht="13.5" thickBot="1" x14ac:dyDescent="0.25">
      <c r="A242" s="933">
        <v>43811</v>
      </c>
      <c r="B242" s="861">
        <f>IF('Closed Transactions'!B242=0,0,'Sold Volume'!B242/'Closed Transactions'!B242)</f>
        <v>0</v>
      </c>
      <c r="C242" s="861">
        <f>IF('Closed Transactions'!C242=0,0,'Sold Volume'!C242/'Closed Transactions'!C242)</f>
        <v>0</v>
      </c>
      <c r="D242" s="861">
        <f>IF('Closed Transactions'!D242=0,0,'Sold Volume'!D242/'Closed Transactions'!D242)</f>
        <v>0</v>
      </c>
      <c r="E242" s="861">
        <f>IF('Closed Transactions'!E242=0,0,'Sold Volume'!E242/'Closed Transactions'!E242)</f>
        <v>0</v>
      </c>
      <c r="F242" s="861">
        <f>IF('Closed Transactions'!I242=0,0,'Sold Volume'!I242/'Closed Transactions'!I242)</f>
        <v>0</v>
      </c>
      <c r="G242" s="861">
        <f>IF('Closed Transactions'!J242=0,0,'Sold Volume'!J242/'Closed Transactions'!J242)</f>
        <v>0</v>
      </c>
      <c r="H242" s="861">
        <f>IF('Closed Transactions'!K242=0,0,'Sold Volume'!K242/'Closed Transactions'!K242)</f>
        <v>620867.41270860075</v>
      </c>
      <c r="I242" s="910">
        <f>IF('Closed Transactions'!L242=0,"0",'Sold Volume'!L242/'Closed Transactions'!L242)</f>
        <v>620867.41270860075</v>
      </c>
    </row>
  </sheetData>
  <mergeCells count="1">
    <mergeCell ref="A1:H1"/>
  </mergeCells>
  <phoneticPr fontId="0" type="noConversion"/>
  <printOptions horizontalCentered="1"/>
  <pageMargins left="0.75" right="0.75" top="1" bottom="1" header="0.5" footer="0.5"/>
  <pageSetup scale="20" orientation="portrait" r:id="rId1"/>
  <headerFooter alignWithMargins="0">
    <oddFooter>&amp;L&amp;F&amp;C&amp;A&amp;R&amp;D</oddFooter>
  </headerFooter>
  <ignoredErrors>
    <ignoredError sqref="D149" evalErro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42"/>
  <sheetViews>
    <sheetView zoomScaleNormal="100" workbookViewId="0">
      <pane xSplit="8" ySplit="2" topLeftCell="I219" activePane="bottomRight" state="frozenSplit"/>
      <selection pane="topRight" activeCell="H1" sqref="H1"/>
      <selection pane="bottomLeft" activeCell="A2" sqref="A2"/>
      <selection pane="bottomRight" activeCell="D243" sqref="D243"/>
    </sheetView>
  </sheetViews>
  <sheetFormatPr defaultRowHeight="12.75" x14ac:dyDescent="0.2"/>
  <cols>
    <col min="1" max="1" width="20.7109375" customWidth="1"/>
    <col min="2" max="2" width="14.5703125" customWidth="1"/>
    <col min="3" max="8" width="20.7109375" customWidth="1"/>
  </cols>
  <sheetData>
    <row r="1" spans="1:8" ht="13.5" thickBot="1" x14ac:dyDescent="0.25">
      <c r="A1" s="1220" t="s">
        <v>19</v>
      </c>
      <c r="B1" s="1221"/>
      <c r="C1" s="1221"/>
      <c r="D1" s="1221"/>
      <c r="E1" s="1221"/>
      <c r="F1" s="1221"/>
      <c r="G1" s="1221"/>
      <c r="H1" s="1222"/>
    </row>
    <row r="2" spans="1:8" s="1" customFormat="1" ht="26.25" thickBot="1" x14ac:dyDescent="0.25">
      <c r="A2" s="795" t="s">
        <v>113</v>
      </c>
      <c r="B2" s="796" t="s">
        <v>0</v>
      </c>
      <c r="C2" s="796" t="s">
        <v>1</v>
      </c>
      <c r="D2" s="796" t="s">
        <v>2</v>
      </c>
      <c r="E2" s="796" t="s">
        <v>3</v>
      </c>
      <c r="F2" s="796" t="s">
        <v>4</v>
      </c>
      <c r="G2" s="796" t="s">
        <v>20</v>
      </c>
      <c r="H2" s="1119" t="s">
        <v>21</v>
      </c>
    </row>
    <row r="3" spans="1:8" x14ac:dyDescent="0.2">
      <c r="A3" s="29">
        <v>36526</v>
      </c>
      <c r="B3" s="1120">
        <f>'Sold Volume'!B3/'List Volume'!B3</f>
        <v>0.95176961117849013</v>
      </c>
      <c r="C3" s="1120">
        <f>'Sold Volume'!C3/'List Volume'!C3</f>
        <v>0.95754570530493743</v>
      </c>
      <c r="D3" s="1120">
        <f>'Sold Volume'!D3/'List Volume'!D3</f>
        <v>0.94429739601046914</v>
      </c>
      <c r="E3" s="1120">
        <f>'Sold Volume'!E3/'List Volume'!E3</f>
        <v>0.95980439762682335</v>
      </c>
      <c r="F3" s="1120">
        <f>'Sold Volume'!I3/'List Volume'!I3</f>
        <v>0.9248575477714529</v>
      </c>
      <c r="G3" s="1120">
        <f>'Sold Volume'!J3/'List Volume'!J3</f>
        <v>0.93955201224464147</v>
      </c>
      <c r="H3" s="1121">
        <f>'Sold Volume'!K3/'List Volume'!K3</f>
        <v>0.93955201224464147</v>
      </c>
    </row>
    <row r="4" spans="1:8" x14ac:dyDescent="0.2">
      <c r="A4" s="30">
        <v>36557</v>
      </c>
      <c r="B4" s="1122">
        <f>'Sold Volume'!B4/'List Volume'!B4</f>
        <v>0.96227536809264991</v>
      </c>
      <c r="C4" s="1122">
        <f>'Sold Volume'!C4/'List Volume'!C4</f>
        <v>0.9505651489177851</v>
      </c>
      <c r="D4" s="1122">
        <f>'Sold Volume'!D4/'List Volume'!D4</f>
        <v>0.95299017033090716</v>
      </c>
      <c r="E4" s="1122">
        <f>'Sold Volume'!E4/'List Volume'!E4</f>
        <v>0.97057851402749751</v>
      </c>
      <c r="F4" s="1122">
        <f>'Sold Volume'!I4/'List Volume'!I4</f>
        <v>0.91607297286167277</v>
      </c>
      <c r="G4" s="1122">
        <f>'Sold Volume'!J4/'List Volume'!J4</f>
        <v>0.94537163671057445</v>
      </c>
      <c r="H4" s="1123">
        <f>'Sold Volume'!K4/'List Volume'!K4</f>
        <v>0.94221341511800127</v>
      </c>
    </row>
    <row r="5" spans="1:8" x14ac:dyDescent="0.2">
      <c r="A5" s="30">
        <v>36586</v>
      </c>
      <c r="B5" s="1122">
        <f>'Sold Volume'!B5/'List Volume'!B5</f>
        <v>0.95660961628900076</v>
      </c>
      <c r="C5" s="1122">
        <f>'Sold Volume'!C5/'List Volume'!C5</f>
        <v>0.95645754138468853</v>
      </c>
      <c r="D5" s="1122">
        <f>'Sold Volume'!D5/'List Volume'!D5</f>
        <v>0.95796360116513357</v>
      </c>
      <c r="E5" s="1122">
        <f>'Sold Volume'!E5/'List Volume'!E5</f>
        <v>0.93453512326714727</v>
      </c>
      <c r="F5" s="1122">
        <f>'Sold Volume'!I5/'List Volume'!I5</f>
        <v>0.8892090054343138</v>
      </c>
      <c r="G5" s="1122">
        <f>'Sold Volume'!J5/'List Volume'!J5</f>
        <v>0.92663491459543001</v>
      </c>
      <c r="H5" s="1123">
        <f>'Sold Volume'!K5/'List Volume'!K5</f>
        <v>0.93572287775994079</v>
      </c>
    </row>
    <row r="6" spans="1:8" x14ac:dyDescent="0.2">
      <c r="A6" s="30">
        <v>36617</v>
      </c>
      <c r="B6" s="1122">
        <f>'Sold Volume'!B6/'List Volume'!B6</f>
        <v>0.95461535729761382</v>
      </c>
      <c r="C6" s="1122">
        <f>'Sold Volume'!C6/'List Volume'!C6</f>
        <v>0.95531794873701781</v>
      </c>
      <c r="D6" s="1122">
        <f>'Sold Volume'!D6/'List Volume'!D6</f>
        <v>0.95362392787020767</v>
      </c>
      <c r="E6" s="1122">
        <f>'Sold Volume'!E6/'List Volume'!E6</f>
        <v>0.9636557476560329</v>
      </c>
      <c r="F6" s="1122">
        <f>'Sold Volume'!I6/'List Volume'!I6</f>
        <v>0.96826026280485844</v>
      </c>
      <c r="G6" s="1122">
        <f>'Sold Volume'!J6/'List Volume'!J6</f>
        <v>0.95740153354474777</v>
      </c>
      <c r="H6" s="1123">
        <f>'Sold Volume'!K6/'List Volume'!K6</f>
        <v>0.94291745202144539</v>
      </c>
    </row>
    <row r="7" spans="1:8" x14ac:dyDescent="0.2">
      <c r="A7" s="30">
        <v>36647</v>
      </c>
      <c r="B7" s="1122">
        <f>'Sold Volume'!B7/'List Volume'!B7</f>
        <v>0.95531790399460736</v>
      </c>
      <c r="C7" s="1122">
        <f>'Sold Volume'!C7/'List Volume'!C7</f>
        <v>0.9589058987902257</v>
      </c>
      <c r="D7" s="1122">
        <f>'Sold Volume'!D7/'List Volume'!D7</f>
        <v>0.96255510142942735</v>
      </c>
      <c r="E7" s="1122">
        <f>'Sold Volume'!E7/'List Volume'!E7</f>
        <v>0.95307338886546888</v>
      </c>
      <c r="F7" s="1122">
        <f>'Sold Volume'!I7/'List Volume'!I7</f>
        <v>0.94818383933566952</v>
      </c>
      <c r="G7" s="1122">
        <f>'Sold Volume'!J7/'List Volume'!J7</f>
        <v>0.9419905677612822</v>
      </c>
      <c r="H7" s="1123">
        <f>'Sold Volume'!K7/'List Volume'!K7</f>
        <v>0.94268603544415785</v>
      </c>
    </row>
    <row r="8" spans="1:8" x14ac:dyDescent="0.2">
      <c r="A8" s="30">
        <v>36678</v>
      </c>
      <c r="B8" s="1122">
        <f>'Sold Volume'!B8/'List Volume'!B8</f>
        <v>0.95547277765730565</v>
      </c>
      <c r="C8" s="1122">
        <f>'Sold Volume'!C8/'List Volume'!C8</f>
        <v>0.95066740470363387</v>
      </c>
      <c r="D8" s="1122">
        <f>'Sold Volume'!D8/'List Volume'!D8</f>
        <v>0.972122037682563</v>
      </c>
      <c r="E8" s="1122">
        <f>'Sold Volume'!E8/'List Volume'!E8</f>
        <v>0.96584452589063674</v>
      </c>
      <c r="F8" s="1122">
        <f>'Sold Volume'!I8/'List Volume'!I8</f>
        <v>0.96667726958532396</v>
      </c>
      <c r="G8" s="1122">
        <f>'Sold Volume'!J8/'List Volume'!J8</f>
        <v>0.95552782171433903</v>
      </c>
      <c r="H8" s="1123">
        <f>'Sold Volume'!K8/'List Volume'!K8</f>
        <v>0.94532741544597898</v>
      </c>
    </row>
    <row r="9" spans="1:8" x14ac:dyDescent="0.2">
      <c r="A9" s="30">
        <v>36708</v>
      </c>
      <c r="B9" s="1122">
        <f>'Sold Volume'!B9/'List Volume'!B9</f>
        <v>0.96027599708188804</v>
      </c>
      <c r="C9" s="1122">
        <f>'Sold Volume'!C9/'List Volume'!C9</f>
        <v>0.9525366549546932</v>
      </c>
      <c r="D9" s="1122">
        <f>'Sold Volume'!D9/'List Volume'!D9</f>
        <v>0.96963245920710972</v>
      </c>
      <c r="E9" s="1122">
        <f>'Sold Volume'!E9/'List Volume'!E9</f>
        <v>0.96402875376572972</v>
      </c>
      <c r="F9" s="1122">
        <f>'Sold Volume'!I9/'List Volume'!I9</f>
        <v>1.0681063122923589</v>
      </c>
      <c r="G9" s="1122">
        <f>'Sold Volume'!J9/'List Volume'!J9</f>
        <v>0.95322062340022395</v>
      </c>
      <c r="H9" s="1123">
        <f>'Sold Volume'!K9/'List Volume'!K9</f>
        <v>0.94597676063438729</v>
      </c>
    </row>
    <row r="10" spans="1:8" x14ac:dyDescent="0.2">
      <c r="A10" s="30">
        <v>36739</v>
      </c>
      <c r="B10" s="1122">
        <f>'Sold Volume'!B10/'List Volume'!B10</f>
        <v>0.96038308717004683</v>
      </c>
      <c r="C10" s="1122">
        <f>'Sold Volume'!C10/'List Volume'!C10</f>
        <v>0.95397533380801902</v>
      </c>
      <c r="D10" s="1122">
        <f>'Sold Volume'!D10/'List Volume'!D10</f>
        <v>0.96587729347029994</v>
      </c>
      <c r="E10" s="1122">
        <f>'Sold Volume'!E10/'List Volume'!E10</f>
        <v>0.93587916304723673</v>
      </c>
      <c r="F10" s="1122">
        <f>'Sold Volume'!I10/'List Volume'!I10</f>
        <v>0.97337348442824312</v>
      </c>
      <c r="G10" s="1122">
        <f>'Sold Volume'!J10/'List Volume'!J10</f>
        <v>0.94757573124893091</v>
      </c>
      <c r="H10" s="1123">
        <f>'Sold Volume'!K10/'List Volume'!K10</f>
        <v>0.9461101511720883</v>
      </c>
    </row>
    <row r="11" spans="1:8" x14ac:dyDescent="0.2">
      <c r="A11" s="30">
        <v>36770</v>
      </c>
      <c r="B11" s="1122">
        <f>'Sold Volume'!B11/'List Volume'!B11</f>
        <v>0.96158683747270934</v>
      </c>
      <c r="C11" s="1122">
        <f>'Sold Volume'!C11/'List Volume'!C11</f>
        <v>0.95681206448648093</v>
      </c>
      <c r="D11" s="1122">
        <f>'Sold Volume'!D11/'List Volume'!D11</f>
        <v>0.94785900857097627</v>
      </c>
      <c r="E11" s="1122">
        <f>'Sold Volume'!E11/'List Volume'!E11</f>
        <v>0.94103555572914632</v>
      </c>
      <c r="F11" s="1122">
        <f>'Sold Volume'!I11/'List Volume'!I11</f>
        <v>0.94410172478912247</v>
      </c>
      <c r="G11" s="1122">
        <f>'Sold Volume'!J11/'List Volume'!J11</f>
        <v>0.95065372986142249</v>
      </c>
      <c r="H11" s="1123">
        <f>'Sold Volume'!K11/'List Volume'!K11</f>
        <v>0.9464223429968831</v>
      </c>
    </row>
    <row r="12" spans="1:8" x14ac:dyDescent="0.2">
      <c r="A12" s="30">
        <v>36800</v>
      </c>
      <c r="B12" s="1122">
        <f>'Sold Volume'!B12/'List Volume'!B12</f>
        <v>0.96731323910158451</v>
      </c>
      <c r="C12" s="1122">
        <f>'Sold Volume'!C12/'List Volume'!C12</f>
        <v>0.95567712894458323</v>
      </c>
      <c r="D12" s="1122">
        <f>'Sold Volume'!D12/'List Volume'!D12</f>
        <v>0.95011906698775705</v>
      </c>
      <c r="E12" s="1122">
        <f>'Sold Volume'!E12/'List Volume'!E12</f>
        <v>0.96942201382033566</v>
      </c>
      <c r="F12" s="1124">
        <f>'Sold Volume'!I12/'List Volume'!I12</f>
        <v>0.97602510161876921</v>
      </c>
      <c r="G12" s="1122">
        <f>'Sold Volume'!J12/'List Volume'!J12</f>
        <v>0.96198668384876995</v>
      </c>
      <c r="H12" s="1123">
        <f>'Sold Volume'!K12/'List Volume'!K12</f>
        <v>0.94771451706777576</v>
      </c>
    </row>
    <row r="13" spans="1:8" x14ac:dyDescent="0.2">
      <c r="A13" s="30">
        <v>36831</v>
      </c>
      <c r="B13" s="1122">
        <f>'Sold Volume'!B13/'List Volume'!B13</f>
        <v>0.96632188161141852</v>
      </c>
      <c r="C13" s="1122">
        <f>'Sold Volume'!C13/'List Volume'!C13</f>
        <v>0.95217165558448491</v>
      </c>
      <c r="D13" s="1122">
        <f>'Sold Volume'!D13/'List Volume'!D13</f>
        <v>0.95586491758136694</v>
      </c>
      <c r="E13" s="1122">
        <f>'Sold Volume'!E13/'List Volume'!E13</f>
        <v>0.9602426621991631</v>
      </c>
      <c r="F13" s="1122">
        <f>'Sold Volume'!I13/'List Volume'!I13</f>
        <v>0.953432057195572</v>
      </c>
      <c r="G13" s="1122">
        <f>'Sold Volume'!J13/'List Volume'!J13</f>
        <v>0.94818215555030694</v>
      </c>
      <c r="H13" s="1123">
        <f>'Sold Volume'!K13/'List Volume'!K13</f>
        <v>0.94774399465495041</v>
      </c>
    </row>
    <row r="14" spans="1:8" ht="13.5" thickBot="1" x14ac:dyDescent="0.25">
      <c r="A14" s="31">
        <v>36861</v>
      </c>
      <c r="B14" s="1125">
        <f>'Sold Volume'!B14/'List Volume'!B14</f>
        <v>0.95910064724820976</v>
      </c>
      <c r="C14" s="1125">
        <f>'Sold Volume'!C14/'List Volume'!C14</f>
        <v>0.95720659876325143</v>
      </c>
      <c r="D14" s="1125">
        <f>'Sold Volume'!D14/'List Volume'!D14</f>
        <v>0.962020909934868</v>
      </c>
      <c r="E14" s="1125">
        <f>'Sold Volume'!E14/'List Volume'!E14</f>
        <v>0.94186155259582005</v>
      </c>
      <c r="F14" s="1125">
        <f>'Sold Volume'!I14/'List Volume'!I14</f>
        <v>0.98163606010016691</v>
      </c>
      <c r="G14" s="1125">
        <f>'Sold Volume'!J14/'List Volume'!J14</f>
        <v>0.95319712256003386</v>
      </c>
      <c r="H14" s="1126">
        <f>'Sold Volume'!K14/'List Volume'!K14</f>
        <v>0.94807642300773465</v>
      </c>
    </row>
    <row r="15" spans="1:8" x14ac:dyDescent="0.2">
      <c r="A15" s="797">
        <v>36892</v>
      </c>
      <c r="B15" s="1127">
        <f>'Sold Volume'!B15/'List Volume'!B15</f>
        <v>0.96201515064172538</v>
      </c>
      <c r="C15" s="1127">
        <f>'Sold Volume'!C15/'List Volume'!C15</f>
        <v>0.95470357536196848</v>
      </c>
      <c r="D15" s="1127">
        <f>'Sold Volume'!D15/'List Volume'!D15</f>
        <v>0.96127498159995473</v>
      </c>
      <c r="E15" s="1127">
        <f>'Sold Volume'!E15/'List Volume'!E15</f>
        <v>0.96997080857274776</v>
      </c>
      <c r="F15" s="1127">
        <f>'Sold Volume'!I15/'List Volume'!I15</f>
        <v>0.93982345556032021</v>
      </c>
      <c r="G15" s="1127">
        <f>'Sold Volume'!J15/'List Volume'!J15</f>
        <v>0.95168572051434597</v>
      </c>
      <c r="H15" s="1128">
        <f>'Sold Volume'!K15/'List Volume'!K15</f>
        <v>0.95168572051434597</v>
      </c>
    </row>
    <row r="16" spans="1:8" x14ac:dyDescent="0.2">
      <c r="A16" s="798">
        <v>36923</v>
      </c>
      <c r="B16" s="1129">
        <f>'Sold Volume'!B16/'List Volume'!B16</f>
        <v>0.96417153296061142</v>
      </c>
      <c r="C16" s="1129">
        <f>'Sold Volume'!C16/'List Volume'!C16</f>
        <v>0.95794275417231034</v>
      </c>
      <c r="D16" s="1129">
        <f>'Sold Volume'!D16/'List Volume'!D16</f>
        <v>0.91505223197030749</v>
      </c>
      <c r="E16" s="1129">
        <f>'Sold Volume'!E16/'List Volume'!E16</f>
        <v>0.97676647044820919</v>
      </c>
      <c r="F16" s="1129">
        <f>'Sold Volume'!I16/'List Volume'!I16</f>
        <v>0.91598067895775226</v>
      </c>
      <c r="G16" s="1129">
        <f>'Sold Volume'!J16/'List Volume'!J16</f>
        <v>0.93913674167987216</v>
      </c>
      <c r="H16" s="1130">
        <f>'Sold Volume'!K16/'List Volume'!K16</f>
        <v>0.94565765130749901</v>
      </c>
    </row>
    <row r="17" spans="1:8" x14ac:dyDescent="0.2">
      <c r="A17" s="798">
        <v>36951</v>
      </c>
      <c r="B17" s="1129">
        <f>'Sold Volume'!B17/'List Volume'!B17</f>
        <v>0.95846269999516343</v>
      </c>
      <c r="C17" s="1129">
        <f>'Sold Volume'!C17/'List Volume'!C17</f>
        <v>0.94857622040077516</v>
      </c>
      <c r="D17" s="1129">
        <f>'Sold Volume'!D17/'List Volume'!D17</f>
        <v>0.95761167715730622</v>
      </c>
      <c r="E17" s="1129">
        <f>'Sold Volume'!E17/'List Volume'!E17</f>
        <v>0.95324249005146211</v>
      </c>
      <c r="F17" s="1129">
        <f>'Sold Volume'!I17/'List Volume'!I17</f>
        <v>0.94996855744637798</v>
      </c>
      <c r="G17" s="1129">
        <f>'Sold Volume'!J17/'List Volume'!J17</f>
        <v>0.96534506212581794</v>
      </c>
      <c r="H17" s="1130">
        <f>'Sold Volume'!K17/'List Volume'!K17</f>
        <v>0.95318915032282947</v>
      </c>
    </row>
    <row r="18" spans="1:8" x14ac:dyDescent="0.2">
      <c r="A18" s="798">
        <v>36982</v>
      </c>
      <c r="B18" s="1129">
        <f>'Sold Volume'!B18/'List Volume'!B18</f>
        <v>0.95914556961114283</v>
      </c>
      <c r="C18" s="1129">
        <f>'Sold Volume'!C18/'List Volume'!C18</f>
        <v>0.95538780697925074</v>
      </c>
      <c r="D18" s="1129">
        <f>'Sold Volume'!D18/'List Volume'!D18</f>
        <v>0.96136420525197941</v>
      </c>
      <c r="E18" s="1129">
        <f>'Sold Volume'!E18/'List Volume'!E18</f>
        <v>0.9477958760095655</v>
      </c>
      <c r="F18" s="1129">
        <f>'Sold Volume'!I18/'List Volume'!I18</f>
        <v>1.1223256159526454</v>
      </c>
      <c r="G18" s="1129">
        <f>'Sold Volume'!J18/'List Volume'!J18</f>
        <v>0.93635164030146312</v>
      </c>
      <c r="H18" s="1130">
        <f>'Sold Volume'!K18/'List Volume'!K18</f>
        <v>0.94840213787111993</v>
      </c>
    </row>
    <row r="19" spans="1:8" x14ac:dyDescent="0.2">
      <c r="A19" s="798">
        <v>37012</v>
      </c>
      <c r="B19" s="1129">
        <f>'Sold Volume'!B19/'List Volume'!B19</f>
        <v>0.96123799906129137</v>
      </c>
      <c r="C19" s="1129">
        <f>'Sold Volume'!C19/'List Volume'!C19</f>
        <v>0.95765184657645741</v>
      </c>
      <c r="D19" s="1129">
        <f>'Sold Volume'!D19/'List Volume'!D19</f>
        <v>0.94791335270243959</v>
      </c>
      <c r="E19" s="1129">
        <f>'Sold Volume'!E19/'List Volume'!E19</f>
        <v>0.94320741982401046</v>
      </c>
      <c r="F19" s="1129">
        <f>'Sold Volume'!I19/'List Volume'!I19</f>
        <v>0.91247672253258849</v>
      </c>
      <c r="G19" s="1129">
        <f>'Sold Volume'!J19/'List Volume'!J19</f>
        <v>0.93761081699395332</v>
      </c>
      <c r="H19" s="1130">
        <f>'Sold Volume'!K19/'List Volume'!K19</f>
        <v>0.94597198427550899</v>
      </c>
    </row>
    <row r="20" spans="1:8" x14ac:dyDescent="0.2">
      <c r="A20" s="798">
        <v>37043</v>
      </c>
      <c r="B20" s="1129">
        <f>'Sold Volume'!B20/'List Volume'!B20</f>
        <v>0.95594551098680425</v>
      </c>
      <c r="C20" s="1129">
        <f>'Sold Volume'!C20/'List Volume'!C20</f>
        <v>0.95767491601989785</v>
      </c>
      <c r="D20" s="1129">
        <f>'Sold Volume'!D20/'List Volume'!D20</f>
        <v>0.94154599405469253</v>
      </c>
      <c r="E20" s="1129">
        <f>'Sold Volume'!E20/'List Volume'!E20</f>
        <v>0.94997114636948721</v>
      </c>
      <c r="F20" s="1129">
        <f>'Sold Volume'!I20/'List Volume'!I20</f>
        <v>0.91279358713470826</v>
      </c>
      <c r="G20" s="1129">
        <f>'Sold Volume'!J20/'List Volume'!J20</f>
        <v>0.93787079544017427</v>
      </c>
      <c r="H20" s="1130">
        <f>'Sold Volume'!K20/'List Volume'!K20</f>
        <v>0.94453834975665052</v>
      </c>
    </row>
    <row r="21" spans="1:8" x14ac:dyDescent="0.2">
      <c r="A21" s="798">
        <v>37073</v>
      </c>
      <c r="B21" s="1129">
        <f>'Sold Volume'!B21/'List Volume'!B21</f>
        <v>0.94945220268362518</v>
      </c>
      <c r="C21" s="1129">
        <f>'Sold Volume'!C21/'List Volume'!C21</f>
        <v>0.9499252997586608</v>
      </c>
      <c r="D21" s="1129">
        <f>'Sold Volume'!D21/'List Volume'!D21</f>
        <v>0.94882203475990923</v>
      </c>
      <c r="E21" s="1129">
        <f>'Sold Volume'!E21/'List Volume'!E21</f>
        <v>0.96150310664737426</v>
      </c>
      <c r="F21" s="1129">
        <f>'Sold Volume'!I21/'List Volume'!I21</f>
        <v>0.90801394048203943</v>
      </c>
      <c r="G21" s="1129">
        <f>'Sold Volume'!J21/'List Volume'!J21</f>
        <v>0.93398858402335605</v>
      </c>
      <c r="H21" s="1130">
        <f>'Sold Volume'!K21/'List Volume'!K21</f>
        <v>0.94330597667119465</v>
      </c>
    </row>
    <row r="22" spans="1:8" x14ac:dyDescent="0.2">
      <c r="A22" s="798">
        <v>37104</v>
      </c>
      <c r="B22" s="1129">
        <f>'Sold Volume'!B22/'List Volume'!B22</f>
        <v>0.96442023749951389</v>
      </c>
      <c r="C22" s="1129">
        <f>'Sold Volume'!C22/'List Volume'!C22</f>
        <v>0.95829399057564668</v>
      </c>
      <c r="D22" s="1129">
        <f>'Sold Volume'!D22/'List Volume'!D22</f>
        <v>0.95416224234988734</v>
      </c>
      <c r="E22" s="1129">
        <f>'Sold Volume'!E22/'List Volume'!E22</f>
        <v>0.96561651149274252</v>
      </c>
      <c r="F22" s="1129">
        <f>'Sold Volume'!I22/'List Volume'!I22</f>
        <v>0.95002953216079222</v>
      </c>
      <c r="G22" s="1129">
        <f>'Sold Volume'!J22/'List Volume'!J22</f>
        <v>0.95657339126913254</v>
      </c>
      <c r="H22" s="1130">
        <f>'Sold Volume'!K22/'List Volume'!K22</f>
        <v>0.94503564907047977</v>
      </c>
    </row>
    <row r="23" spans="1:8" x14ac:dyDescent="0.2">
      <c r="A23" s="798">
        <v>37135</v>
      </c>
      <c r="B23" s="1129">
        <f>'Sold Volume'!B23/'List Volume'!B23</f>
        <v>0.96526347688600234</v>
      </c>
      <c r="C23" s="1129">
        <f>'Sold Volume'!C23/'List Volume'!C23</f>
        <v>0.96599224843557463</v>
      </c>
      <c r="D23" s="1129">
        <f>'Sold Volume'!D23/'List Volume'!D23</f>
        <v>0.9441449599980698</v>
      </c>
      <c r="E23" s="1129">
        <f>'Sold Volume'!E23/'List Volume'!E23</f>
        <v>1.0022618381691271</v>
      </c>
      <c r="F23" s="1129">
        <f>'Sold Volume'!I23/'List Volume'!I23</f>
        <v>0.88589415699390128</v>
      </c>
      <c r="G23" s="1129">
        <f>'Sold Volume'!J23/'List Volume'!J23</f>
        <v>0.93842503431487179</v>
      </c>
      <c r="H23" s="1130">
        <f>'Sold Volume'!K23/'List Volume'!K23</f>
        <v>0.94452511822304663</v>
      </c>
    </row>
    <row r="24" spans="1:8" x14ac:dyDescent="0.2">
      <c r="A24" s="798">
        <v>37165</v>
      </c>
      <c r="B24" s="1129">
        <f>'Sold Volume'!B24/'List Volume'!B24</f>
        <v>0.95896450999641891</v>
      </c>
      <c r="C24" s="1129">
        <f>'Sold Volume'!C24/'List Volume'!C24</f>
        <v>0.95094869829622553</v>
      </c>
      <c r="D24" s="1129">
        <f>'Sold Volume'!D24/'List Volume'!D24</f>
        <v>0.96224847377299383</v>
      </c>
      <c r="E24" s="1129">
        <f>'Sold Volume'!E24/'List Volume'!E24</f>
        <v>0.95925435769044265</v>
      </c>
      <c r="F24" s="1129">
        <f>'Sold Volume'!I24/'List Volume'!I24</f>
        <v>0.93274271115118723</v>
      </c>
      <c r="G24" s="1129">
        <f>'Sold Volume'!J24/'List Volume'!J24</f>
        <v>0.95057716185440688</v>
      </c>
      <c r="H24" s="1130">
        <f>'Sold Volume'!K24/'List Volume'!K24</f>
        <v>0.94494339553047646</v>
      </c>
    </row>
    <row r="25" spans="1:8" x14ac:dyDescent="0.2">
      <c r="A25" s="798">
        <v>37196</v>
      </c>
      <c r="B25" s="1129">
        <f>'Sold Volume'!B25/'List Volume'!B25</f>
        <v>0.96330679313150447</v>
      </c>
      <c r="C25" s="1129">
        <f>'Sold Volume'!C25/'List Volume'!C25</f>
        <v>0.95058786338711443</v>
      </c>
      <c r="D25" s="1129">
        <f>'Sold Volume'!D25/'List Volume'!D25</f>
        <v>0.94339658448478958</v>
      </c>
      <c r="E25" s="1129">
        <f>'Sold Volume'!E25/'List Volume'!E25</f>
        <v>0.91719063157970904</v>
      </c>
      <c r="F25" s="1129">
        <f>'Sold Volume'!I25/'List Volume'!I25</f>
        <v>0.92452732586710806</v>
      </c>
      <c r="G25" s="1129">
        <f>'Sold Volume'!J25/'List Volume'!J25</f>
        <v>0.94198958491374085</v>
      </c>
      <c r="H25" s="1130">
        <f>'Sold Volume'!K25/'List Volume'!K25</f>
        <v>0.94476193685155585</v>
      </c>
    </row>
    <row r="26" spans="1:8" ht="13.5" thickBot="1" x14ac:dyDescent="0.25">
      <c r="A26" s="799">
        <v>37226</v>
      </c>
      <c r="B26" s="1131">
        <f>'Sold Volume'!B26/'List Volume'!B26</f>
        <v>0.95959869514345153</v>
      </c>
      <c r="C26" s="1131">
        <f>'Sold Volume'!C26/'List Volume'!C26</f>
        <v>0.95383617679337529</v>
      </c>
      <c r="D26" s="1131">
        <f>'Sold Volume'!D26/'List Volume'!D26</f>
        <v>0.92920517283236814</v>
      </c>
      <c r="E26" s="1131">
        <f>'Sold Volume'!E26/'List Volume'!E26</f>
        <v>0.93492877492877491</v>
      </c>
      <c r="F26" s="1131">
        <f>'Sold Volume'!I26/'List Volume'!I26</f>
        <v>0.90612244446407686</v>
      </c>
      <c r="G26" s="1131">
        <f>'Sold Volume'!J26/'List Volume'!J26</f>
        <v>0.93552426938406741</v>
      </c>
      <c r="H26" s="1132">
        <f>'Sold Volume'!K26/'List Volume'!K26</f>
        <v>0.94420676237357837</v>
      </c>
    </row>
    <row r="27" spans="1:8" x14ac:dyDescent="0.2">
      <c r="A27" s="800">
        <v>37257</v>
      </c>
      <c r="B27" s="1120">
        <f>'Sold Volume'!B27/'List Volume'!B27</f>
        <v>0.96296167539814037</v>
      </c>
      <c r="C27" s="1120">
        <f>'Sold Volume'!C27/'List Volume'!C27</f>
        <v>0.95066770089810571</v>
      </c>
      <c r="D27" s="1120">
        <f>'Sold Volume'!D27/'List Volume'!D27</f>
        <v>0.9413952959539118</v>
      </c>
      <c r="E27" s="1120">
        <f>'Sold Volume'!E27/'List Volume'!E27</f>
        <v>0.93136980658023893</v>
      </c>
      <c r="F27" s="1120">
        <f>'Sold Volume'!I27/'List Volume'!I27</f>
        <v>0.92677596709121113</v>
      </c>
      <c r="G27" s="1120">
        <f>'Sold Volume'!J27/'List Volume'!J27</f>
        <v>0.94167728013782237</v>
      </c>
      <c r="H27" s="1121">
        <f>'Sold Volume'!K27/'List Volume'!K27</f>
        <v>0.94167728013782237</v>
      </c>
    </row>
    <row r="28" spans="1:8" x14ac:dyDescent="0.2">
      <c r="A28" s="801">
        <v>37288</v>
      </c>
      <c r="B28" s="1122">
        <f>'Sold Volume'!B28/'List Volume'!B28</f>
        <v>0.96177341157209761</v>
      </c>
      <c r="C28" s="1122">
        <f>'Sold Volume'!C28/'List Volume'!C28</f>
        <v>0.96919282214276259</v>
      </c>
      <c r="D28" s="1122">
        <f>'Sold Volume'!D28/'List Volume'!D28</f>
        <v>0.93756045129430243</v>
      </c>
      <c r="E28" s="1122">
        <f>'Sold Volume'!E28/'List Volume'!E28</f>
        <v>0.93453447229336606</v>
      </c>
      <c r="F28" s="1122">
        <f>'Sold Volume'!I28/'List Volume'!I28</f>
        <v>0.91666829334946998</v>
      </c>
      <c r="G28" s="1122">
        <f>'Sold Volume'!J28/'List Volume'!J28</f>
        <v>0.94034962777306397</v>
      </c>
      <c r="H28" s="1123">
        <f>'Sold Volume'!K28/'List Volume'!K28</f>
        <v>0.94101812654430461</v>
      </c>
    </row>
    <row r="29" spans="1:8" x14ac:dyDescent="0.2">
      <c r="A29" s="801">
        <v>37316</v>
      </c>
      <c r="B29" s="1122">
        <f>'Sold Volume'!B29/'List Volume'!B29</f>
        <v>0.95952144827480301</v>
      </c>
      <c r="C29" s="1122">
        <f>'Sold Volume'!C29/'List Volume'!C29</f>
        <v>0.95519143309787857</v>
      </c>
      <c r="D29" s="1122">
        <f>'Sold Volume'!D29/'List Volume'!D29</f>
        <v>0.94387802656602238</v>
      </c>
      <c r="E29" s="1122">
        <f>'Sold Volume'!E29/'List Volume'!E29</f>
        <v>0.92819413992425748</v>
      </c>
      <c r="F29" s="1122">
        <f>'Sold Volume'!I29/'List Volume'!I29</f>
        <v>0.92460514793503124</v>
      </c>
      <c r="G29" s="1122">
        <f>'Sold Volume'!J29/'List Volume'!J29</f>
        <v>0.93843029356440666</v>
      </c>
      <c r="H29" s="1123">
        <f>'Sold Volume'!K29/'List Volume'!K29</f>
        <v>0.93983374382424467</v>
      </c>
    </row>
    <row r="30" spans="1:8" x14ac:dyDescent="0.2">
      <c r="A30" s="801">
        <v>37347</v>
      </c>
      <c r="B30" s="1122">
        <f>'Sold Volume'!B30/'List Volume'!B30</f>
        <v>0.95855260648423435</v>
      </c>
      <c r="C30" s="1122">
        <f>'Sold Volume'!C30/'List Volume'!C30</f>
        <v>0.94680173980708815</v>
      </c>
      <c r="D30" s="1122">
        <f>'Sold Volume'!D30/'List Volume'!D30</f>
        <v>0.94342377495213825</v>
      </c>
      <c r="E30" s="1122">
        <f>'Sold Volume'!E30/'List Volume'!E30</f>
        <v>0.92856622978012737</v>
      </c>
      <c r="F30" s="1122">
        <f>'Sold Volume'!I30/'List Volume'!I30</f>
        <v>0.88815384119889207</v>
      </c>
      <c r="G30" s="1122">
        <f>'Sold Volume'!J30/'List Volume'!J30</f>
        <v>0.92149221233492029</v>
      </c>
      <c r="H30" s="1123">
        <f>'Sold Volume'!K30/'List Volume'!K30</f>
        <v>0.93281845288160337</v>
      </c>
    </row>
    <row r="31" spans="1:8" x14ac:dyDescent="0.2">
      <c r="A31" s="801">
        <v>37377</v>
      </c>
      <c r="B31" s="1122">
        <f>'Sold Volume'!B31/'List Volume'!B31</f>
        <v>0.96143344089772109</v>
      </c>
      <c r="C31" s="1122">
        <f>'Sold Volume'!C31/'List Volume'!C31</f>
        <v>0.95373896464547148</v>
      </c>
      <c r="D31" s="1122">
        <f>'Sold Volume'!D31/'List Volume'!D31</f>
        <v>0.95215295428881308</v>
      </c>
      <c r="E31" s="1122">
        <f>'Sold Volume'!E31/'List Volume'!E31</f>
        <v>0.94018851513604473</v>
      </c>
      <c r="F31" s="1122">
        <f>'Sold Volume'!I31/'List Volume'!I31</f>
        <v>0.91359554011377886</v>
      </c>
      <c r="G31" s="1122">
        <f>'Sold Volume'!J31/'List Volume'!J31</f>
        <v>0.93578889270454024</v>
      </c>
      <c r="H31" s="1123">
        <f>'Sold Volume'!K31/'List Volume'!K31</f>
        <v>0.93357466276341039</v>
      </c>
    </row>
    <row r="32" spans="1:8" x14ac:dyDescent="0.2">
      <c r="A32" s="801">
        <v>37408</v>
      </c>
      <c r="B32" s="1122">
        <f>'Sold Volume'!B32/'List Volume'!B32</f>
        <v>0.96066731576401254</v>
      </c>
      <c r="C32" s="1122">
        <f>'Sold Volume'!C32/'List Volume'!C32</f>
        <v>0.94351282211774345</v>
      </c>
      <c r="D32" s="1122">
        <f>'Sold Volume'!D32/'List Volume'!D32</f>
        <v>0.94463923503979685</v>
      </c>
      <c r="E32" s="1122">
        <f>'Sold Volume'!E32/'List Volume'!E32</f>
        <v>0.7240093494089358</v>
      </c>
      <c r="F32" s="1122">
        <f>'Sold Volume'!I32/'List Volume'!I32</f>
        <v>0.87765842341915068</v>
      </c>
      <c r="G32" s="1122">
        <f>'Sold Volume'!J32/'List Volume'!J32</f>
        <v>0.91397125482426012</v>
      </c>
      <c r="H32" s="1123">
        <f>'Sold Volume'!K32/'List Volume'!K32</f>
        <v>0.92996113420812532</v>
      </c>
    </row>
    <row r="33" spans="1:8" x14ac:dyDescent="0.2">
      <c r="A33" s="801">
        <v>37438</v>
      </c>
      <c r="B33" s="1122">
        <f>'Sold Volume'!B33/'List Volume'!B33</f>
        <v>0.96243389533457602</v>
      </c>
      <c r="C33" s="1122">
        <f>'Sold Volume'!C33/'List Volume'!C33</f>
        <v>0.95713556946732292</v>
      </c>
      <c r="D33" s="1122">
        <f>'Sold Volume'!D33/'List Volume'!D33</f>
        <v>0.95725183653814827</v>
      </c>
      <c r="E33" s="1122">
        <f>'Sold Volume'!E33/'List Volume'!E33</f>
        <v>0.93815492789758559</v>
      </c>
      <c r="F33" s="1122">
        <f>'Sold Volume'!I33/'List Volume'!I33</f>
        <v>0.89297668884836356</v>
      </c>
      <c r="G33" s="1122">
        <f>'Sold Volume'!J33/'List Volume'!J33</f>
        <v>0.9383558103422891</v>
      </c>
      <c r="H33" s="1123">
        <f>'Sold Volume'!K33/'List Volume'!K33</f>
        <v>0.93106345997433526</v>
      </c>
    </row>
    <row r="34" spans="1:8" x14ac:dyDescent="0.2">
      <c r="A34" s="801">
        <v>37469</v>
      </c>
      <c r="B34" s="1122">
        <f>'Sold Volume'!B34/'List Volume'!B34</f>
        <v>0.95308806862373174</v>
      </c>
      <c r="C34" s="1122">
        <f>'Sold Volume'!C34/'List Volume'!C34</f>
        <v>0.95751896384764368</v>
      </c>
      <c r="D34" s="1122">
        <f>'Sold Volume'!D34/'List Volume'!D34</f>
        <v>0.95175906722593684</v>
      </c>
      <c r="E34" s="1122">
        <f>'Sold Volume'!E34/'List Volume'!E34</f>
        <v>0.96703045104174612</v>
      </c>
      <c r="F34" s="1122">
        <f>'Sold Volume'!I34/'List Volume'!I34</f>
        <v>0.87314599341741872</v>
      </c>
      <c r="G34" s="1122">
        <f>'Sold Volume'!J34/'List Volume'!J34</f>
        <v>0.92754701951054896</v>
      </c>
      <c r="H34" s="1123">
        <f>'Sold Volume'!K34/'List Volume'!K34</f>
        <v>0.93059879426885128</v>
      </c>
    </row>
    <row r="35" spans="1:8" x14ac:dyDescent="0.2">
      <c r="A35" s="801">
        <v>37500</v>
      </c>
      <c r="B35" s="1122">
        <f>'Sold Volume'!B35/'List Volume'!B35</f>
        <v>0.96705909254675682</v>
      </c>
      <c r="C35" s="1122">
        <f>'Sold Volume'!C35/'List Volume'!C35</f>
        <v>0.95341591566361494</v>
      </c>
      <c r="D35" s="1122">
        <f>'Sold Volume'!D35/'List Volume'!D35</f>
        <v>0.94526726240351266</v>
      </c>
      <c r="E35" s="1122">
        <f>'Sold Volume'!E35/'List Volume'!E35</f>
        <v>0.94197009572837431</v>
      </c>
      <c r="F35" s="1122">
        <f>'Sold Volume'!I35/'List Volume'!I35</f>
        <v>0.90927152317880799</v>
      </c>
      <c r="G35" s="1122">
        <f>'Sold Volume'!J35/'List Volume'!J35</f>
        <v>0.9427794317558813</v>
      </c>
      <c r="H35" s="1123">
        <f>'Sold Volume'!K35/'List Volume'!K35</f>
        <v>0.93145988000533297</v>
      </c>
    </row>
    <row r="36" spans="1:8" x14ac:dyDescent="0.2">
      <c r="A36" s="801">
        <v>37530</v>
      </c>
      <c r="B36" s="1122">
        <f>'Sold Volume'!B36/'List Volume'!B36</f>
        <v>0.96223043293001453</v>
      </c>
      <c r="C36" s="1122">
        <f>'Sold Volume'!C36/'List Volume'!C36</f>
        <v>0.95106400106365929</v>
      </c>
      <c r="D36" s="1122">
        <f>'Sold Volume'!D36/'List Volume'!D36</f>
        <v>0.94542214910801203</v>
      </c>
      <c r="E36" s="1122">
        <f>'Sold Volume'!E36/'List Volume'!E36</f>
        <v>0.94173564376338137</v>
      </c>
      <c r="F36" s="1122">
        <f>'Sold Volume'!I36/'List Volume'!I36</f>
        <v>0.91911185344432322</v>
      </c>
      <c r="G36" s="1122">
        <f>'Sold Volume'!J36/'List Volume'!J36</f>
        <v>0.9456467250353201</v>
      </c>
      <c r="H36" s="1123">
        <f>'Sold Volume'!K36/'List Volume'!K36</f>
        <v>0.93239847547124455</v>
      </c>
    </row>
    <row r="37" spans="1:8" x14ac:dyDescent="0.2">
      <c r="A37" s="801">
        <v>37561</v>
      </c>
      <c r="B37" s="1122">
        <f>'Sold Volume'!B37/'List Volume'!B37</f>
        <v>0.96425236251240465</v>
      </c>
      <c r="C37" s="1122">
        <f>'Sold Volume'!C37/'List Volume'!C37</f>
        <v>0.94979793163469373</v>
      </c>
      <c r="D37" s="1122">
        <f>'Sold Volume'!D37/'List Volume'!D37</f>
        <v>0.95734158347816845</v>
      </c>
      <c r="E37" s="1122">
        <f>'Sold Volume'!E37/'List Volume'!E37</f>
        <v>0.95728668137972073</v>
      </c>
      <c r="F37" s="1122">
        <f>'Sold Volume'!I37/'List Volume'!I37</f>
        <v>0.90510535128723923</v>
      </c>
      <c r="G37" s="1122">
        <f>'Sold Volume'!J37/'List Volume'!J37</f>
        <v>0.94133347883655571</v>
      </c>
      <c r="H37" s="1123">
        <f>'Sold Volume'!K37/'List Volume'!K37</f>
        <v>0.93306726053638056</v>
      </c>
    </row>
    <row r="38" spans="1:8" ht="13.5" thickBot="1" x14ac:dyDescent="0.25">
      <c r="A38" s="802">
        <v>37591</v>
      </c>
      <c r="B38" s="1125">
        <f>'Sold Volume'!B38/'List Volume'!B38</f>
        <v>0.96322442822618315</v>
      </c>
      <c r="C38" s="1125">
        <f>'Sold Volume'!C38/'List Volume'!C38</f>
        <v>0.94374269129065225</v>
      </c>
      <c r="D38" s="1125">
        <f>'Sold Volume'!D38/'List Volume'!D38</f>
        <v>0.92736309435618769</v>
      </c>
      <c r="E38" s="1125">
        <f>'Sold Volume'!E38/'List Volume'!E38</f>
        <v>0.93461038961038956</v>
      </c>
      <c r="F38" s="1125">
        <f>'Sold Volume'!I38/'List Volume'!I38</f>
        <v>0.79382796481882456</v>
      </c>
      <c r="G38" s="1125">
        <f>'Sold Volume'!J38/'List Volume'!J38</f>
        <v>0.93378071703558585</v>
      </c>
      <c r="H38" s="1126">
        <f>'Sold Volume'!K38/'List Volume'!K38</f>
        <v>0.93311222861465526</v>
      </c>
    </row>
    <row r="39" spans="1:8" ht="13.5" thickBot="1" x14ac:dyDescent="0.25">
      <c r="A39" s="797">
        <v>37622</v>
      </c>
      <c r="B39" s="1131">
        <f>'Sold Volume'!B39/'List Volume'!B39</f>
        <v>0.95533100267766546</v>
      </c>
      <c r="C39" s="1131">
        <f>'Sold Volume'!C39/'List Volume'!C39</f>
        <v>0.9515678551414295</v>
      </c>
      <c r="D39" s="1131">
        <f>'Sold Volume'!D39/'List Volume'!D39</f>
        <v>0.96015009916153371</v>
      </c>
      <c r="E39" s="1131">
        <f>'Sold Volume'!E39/'List Volume'!E39</f>
        <v>0.91150885181080188</v>
      </c>
      <c r="F39" s="1131">
        <f>'Sold Volume'!I39/'List Volume'!I39</f>
        <v>0.93019694114922691</v>
      </c>
      <c r="G39" s="1131">
        <f>'Sold Volume'!J39/'List Volume'!J39</f>
        <v>0.94109511962145276</v>
      </c>
      <c r="H39" s="1132">
        <f>'Sold Volume'!K39/'List Volume'!K39</f>
        <v>0.94109511962145276</v>
      </c>
    </row>
    <row r="40" spans="1:8" ht="13.5" thickBot="1" x14ac:dyDescent="0.25">
      <c r="A40" s="798">
        <v>37653</v>
      </c>
      <c r="B40" s="1131">
        <f>'Sold Volume'!B40/'List Volume'!B40</f>
        <v>0.95761296111015981</v>
      </c>
      <c r="C40" s="1131">
        <f>'Sold Volume'!C40/'List Volume'!C40</f>
        <v>0.95177934493600913</v>
      </c>
      <c r="D40" s="1131">
        <f>'Sold Volume'!D40/'List Volume'!D40</f>
        <v>0.94188168256610538</v>
      </c>
      <c r="E40" s="1131">
        <f>'Sold Volume'!E40/'List Volume'!E40</f>
        <v>0.92845997622349907</v>
      </c>
      <c r="F40" s="1131">
        <f>'Sold Volume'!I40/'List Volume'!I40</f>
        <v>0.92404420283714583</v>
      </c>
      <c r="G40" s="1131">
        <f>'Sold Volume'!J40/'List Volume'!J40</f>
        <v>0.93864548381076185</v>
      </c>
      <c r="H40" s="1132">
        <f>'Sold Volume'!K40/'List Volume'!K40</f>
        <v>0.93990454639379017</v>
      </c>
    </row>
    <row r="41" spans="1:8" ht="13.5" thickBot="1" x14ac:dyDescent="0.25">
      <c r="A41" s="798">
        <v>37681</v>
      </c>
      <c r="B41" s="1131">
        <f>'Sold Volume'!B41/'List Volume'!B41</f>
        <v>0.95877374118837566</v>
      </c>
      <c r="C41" s="1131">
        <f>'Sold Volume'!C41/'List Volume'!C41</f>
        <v>0.9576974982058587</v>
      </c>
      <c r="D41" s="1131">
        <f>'Sold Volume'!D41/'List Volume'!D41</f>
        <v>0.94397314841324087</v>
      </c>
      <c r="E41" s="1131">
        <f>'Sold Volume'!E41/'List Volume'!E41</f>
        <v>0.90783060104196767</v>
      </c>
      <c r="F41" s="1131">
        <f>'Sold Volume'!I41/'List Volume'!I41</f>
        <v>0.9085403071017274</v>
      </c>
      <c r="G41" s="1131">
        <f>'Sold Volume'!J41/'List Volume'!J41</f>
        <v>0.93425739193287383</v>
      </c>
      <c r="H41" s="1132">
        <f>'Sold Volume'!K41/'List Volume'!K41</f>
        <v>0.93766574529173896</v>
      </c>
    </row>
    <row r="42" spans="1:8" ht="13.5" thickBot="1" x14ac:dyDescent="0.25">
      <c r="A42" s="798">
        <v>37712</v>
      </c>
      <c r="B42" s="1131">
        <f>'Sold Volume'!B42/'List Volume'!B42</f>
        <v>0.9525429708892611</v>
      </c>
      <c r="C42" s="1131">
        <f>'Sold Volume'!C42/'List Volume'!C42</f>
        <v>0.95754919100783742</v>
      </c>
      <c r="D42" s="1131">
        <f>'Sold Volume'!D42/'List Volume'!D42</f>
        <v>0.96485351202552871</v>
      </c>
      <c r="E42" s="1131">
        <f>'Sold Volume'!E42/'List Volume'!E42</f>
        <v>0.95774458032240128</v>
      </c>
      <c r="F42" s="1131">
        <f>'Sold Volume'!I42/'List Volume'!I42</f>
        <v>0.91339709355518206</v>
      </c>
      <c r="G42" s="1131">
        <f>'Sold Volume'!J42/'List Volume'!J42</f>
        <v>0.94396991240816441</v>
      </c>
      <c r="H42" s="1132">
        <f>'Sold Volume'!K42/'List Volume'!K42</f>
        <v>0.93954877663872116</v>
      </c>
    </row>
    <row r="43" spans="1:8" ht="13.5" thickBot="1" x14ac:dyDescent="0.25">
      <c r="A43" s="798">
        <v>37742</v>
      </c>
      <c r="B43" s="1131">
        <f>'Sold Volume'!B43/'List Volume'!B43</f>
        <v>0.9455540576524365</v>
      </c>
      <c r="C43" s="1131">
        <f>'Sold Volume'!C43/'List Volume'!C43</f>
        <v>0.94948469630139609</v>
      </c>
      <c r="D43" s="1131">
        <f>'Sold Volume'!D43/'List Volume'!D43</f>
        <v>0.92079630806412971</v>
      </c>
      <c r="E43" s="1131">
        <f>'Sold Volume'!E43/'List Volume'!E43</f>
        <v>0.92937789938592363</v>
      </c>
      <c r="F43" s="1131">
        <f>'Sold Volume'!I43/'List Volume'!I43</f>
        <v>0.93495213145493705</v>
      </c>
      <c r="G43" s="1131">
        <f>'Sold Volume'!J43/'List Volume'!J43</f>
        <v>0.93930083764276417</v>
      </c>
      <c r="H43" s="1132">
        <f>'Sold Volume'!K43/'List Volume'!K43</f>
        <v>0.93949597555791065</v>
      </c>
    </row>
    <row r="44" spans="1:8" ht="13.5" thickBot="1" x14ac:dyDescent="0.25">
      <c r="A44" s="798">
        <v>37773</v>
      </c>
      <c r="B44" s="1131">
        <f>'Sold Volume'!B44/'List Volume'!B44</f>
        <v>0.96503908310351272</v>
      </c>
      <c r="C44" s="1131">
        <f>'Sold Volume'!C44/'List Volume'!C44</f>
        <v>0.95493845394818966</v>
      </c>
      <c r="D44" s="1131">
        <f>'Sold Volume'!D44/'List Volume'!D44</f>
        <v>0.93727906086418034</v>
      </c>
      <c r="E44" s="1131">
        <f>'Sold Volume'!E44/'List Volume'!E44</f>
        <v>0.92012143586206685</v>
      </c>
      <c r="F44" s="1131">
        <f>'Sold Volume'!I44/'List Volume'!I44</f>
        <v>0.90346525975149694</v>
      </c>
      <c r="G44" s="1131">
        <f>'Sold Volume'!J44/'List Volume'!J44</f>
        <v>0.93286911805975614</v>
      </c>
      <c r="H44" s="1132">
        <f>'Sold Volume'!K44/'List Volume'!K44</f>
        <v>0.93824985428603969</v>
      </c>
    </row>
    <row r="45" spans="1:8" ht="13.5" thickBot="1" x14ac:dyDescent="0.25">
      <c r="A45" s="798">
        <v>37803</v>
      </c>
      <c r="B45" s="1131">
        <f>'Sold Volume'!B45/'List Volume'!B45</f>
        <v>0.96186305228146451</v>
      </c>
      <c r="C45" s="1131">
        <f>'Sold Volume'!C45/'List Volume'!C45</f>
        <v>0.95809931657993075</v>
      </c>
      <c r="D45" s="1131">
        <f>'Sold Volume'!D45/'List Volume'!D45</f>
        <v>0.94775288112184175</v>
      </c>
      <c r="E45" s="1131">
        <f>'Sold Volume'!E45/'List Volume'!E45</f>
        <v>0.87959522393975431</v>
      </c>
      <c r="F45" s="1131">
        <f>'Sold Volume'!I45/'List Volume'!I45</f>
        <v>0.89274693864293375</v>
      </c>
      <c r="G45" s="1131">
        <f>'Sold Volume'!J45/'List Volume'!J45</f>
        <v>0.9342447770415867</v>
      </c>
      <c r="H45" s="1132">
        <f>'Sold Volume'!K45/'List Volume'!K45</f>
        <v>0.93771927122343757</v>
      </c>
    </row>
    <row r="46" spans="1:8" ht="13.5" thickBot="1" x14ac:dyDescent="0.25">
      <c r="A46" s="798">
        <v>37834</v>
      </c>
      <c r="B46" s="1131">
        <f>'Sold Volume'!B46/'List Volume'!B46</f>
        <v>0.96294988673969328</v>
      </c>
      <c r="C46" s="1131">
        <f>'Sold Volume'!C46/'List Volume'!C46</f>
        <v>0.95834810275114524</v>
      </c>
      <c r="D46" s="1131">
        <f>'Sold Volume'!D46/'List Volume'!D46</f>
        <v>0.94683356626871196</v>
      </c>
      <c r="E46" s="1131">
        <f>'Sold Volume'!E46/'List Volume'!E46</f>
        <v>0.90373941302296301</v>
      </c>
      <c r="F46" s="1131">
        <f>'Sold Volume'!I46/'List Volume'!I46</f>
        <v>0.87837540126528546</v>
      </c>
      <c r="G46" s="1131">
        <f>'Sold Volume'!J46/'List Volume'!J46</f>
        <v>0.92182651406129479</v>
      </c>
      <c r="H46" s="1132">
        <f>'Sold Volume'!K46/'List Volume'!K46</f>
        <v>0.93575216781291493</v>
      </c>
    </row>
    <row r="47" spans="1:8" ht="13.5" thickBot="1" x14ac:dyDescent="0.25">
      <c r="A47" s="798">
        <v>37865</v>
      </c>
      <c r="B47" s="1131">
        <f>'Sold Volume'!B47/'List Volume'!B47</f>
        <v>0.95697056912939327</v>
      </c>
      <c r="C47" s="1131">
        <f>'Sold Volume'!C47/'List Volume'!C47</f>
        <v>0.96672985691427393</v>
      </c>
      <c r="D47" s="1131">
        <f>'Sold Volume'!D47/'List Volume'!D47</f>
        <v>0.95120303899462832</v>
      </c>
      <c r="E47" s="1131">
        <f>'Sold Volume'!E47/'List Volume'!E47</f>
        <v>0.91721003349053376</v>
      </c>
      <c r="F47" s="1131">
        <f>'Sold Volume'!I47/'List Volume'!I47</f>
        <v>0.88804067407932652</v>
      </c>
      <c r="G47" s="1131">
        <f>'Sold Volume'!J47/'List Volume'!J47</f>
        <v>0.93363747459749746</v>
      </c>
      <c r="H47" s="1132">
        <f>'Sold Volume'!K47/'List Volume'!K47</f>
        <v>0.93556637981890012</v>
      </c>
    </row>
    <row r="48" spans="1:8" ht="13.5" thickBot="1" x14ac:dyDescent="0.25">
      <c r="A48" s="798">
        <v>37895</v>
      </c>
      <c r="B48" s="1131">
        <f>'Sold Volume'!B48/'List Volume'!B48</f>
        <v>0.96739039667765891</v>
      </c>
      <c r="C48" s="1131">
        <f>'Sold Volume'!C48/'List Volume'!C48</f>
        <v>0.96054041724738048</v>
      </c>
      <c r="D48" s="1131">
        <f>'Sold Volume'!D48/'List Volume'!D48</f>
        <v>0.95384019485888372</v>
      </c>
      <c r="E48" s="1131">
        <f>'Sold Volume'!E48/'List Volume'!E48</f>
        <v>0.94778606501605678</v>
      </c>
      <c r="F48" s="1131">
        <f>'Sold Volume'!I48/'List Volume'!I48</f>
        <v>0.91419535586927037</v>
      </c>
      <c r="G48" s="1131">
        <f>'Sold Volume'!J48/'List Volume'!J48</f>
        <v>0.94721878025875628</v>
      </c>
      <c r="H48" s="1132">
        <f>'Sold Volume'!K48/'List Volume'!K48</f>
        <v>0.93670918247376378</v>
      </c>
    </row>
    <row r="49" spans="1:8" ht="13.5" thickBot="1" x14ac:dyDescent="0.25">
      <c r="A49" s="798">
        <v>37926</v>
      </c>
      <c r="B49" s="1131">
        <f>'Sold Volume'!B49/'List Volume'!B49</f>
        <v>0.96114776274369096</v>
      </c>
      <c r="C49" s="1131">
        <f>'Sold Volume'!C49/'List Volume'!C49</f>
        <v>0.95788144327075886</v>
      </c>
      <c r="D49" s="1131">
        <f>'Sold Volume'!D49/'List Volume'!D49</f>
        <v>0.95640395253914112</v>
      </c>
      <c r="E49" s="1131">
        <f>'Sold Volume'!E49/'List Volume'!E49</f>
        <v>0.93456365534606645</v>
      </c>
      <c r="F49" s="1131">
        <f>'Sold Volume'!I49/'List Volume'!I49</f>
        <v>0.89179342852703003</v>
      </c>
      <c r="G49" s="1131">
        <f>'Sold Volume'!J49/'List Volume'!J49</f>
        <v>0.92835321054861486</v>
      </c>
      <c r="H49" s="1132">
        <f>'Sold Volume'!K49/'List Volume'!K49</f>
        <v>0.93603959612607979</v>
      </c>
    </row>
    <row r="50" spans="1:8" ht="13.5" thickBot="1" x14ac:dyDescent="0.25">
      <c r="A50" s="803">
        <v>37956</v>
      </c>
      <c r="B50" s="1133">
        <f>'Sold Volume'!B50/'List Volume'!B50</f>
        <v>0.92128753167280064</v>
      </c>
      <c r="C50" s="1133">
        <f>'Sold Volume'!C50/'List Volume'!C50</f>
        <v>0.9597808651035844</v>
      </c>
      <c r="D50" s="1133">
        <f>'Sold Volume'!D50/'List Volume'!D50</f>
        <v>0.94417306208523089</v>
      </c>
      <c r="E50" s="1133">
        <f>'Sold Volume'!E50/'List Volume'!E50</f>
        <v>0.96064067952854415</v>
      </c>
      <c r="F50" s="1133">
        <f>'Sold Volume'!I50/'List Volume'!I50</f>
        <v>0.91534672270698214</v>
      </c>
      <c r="G50" s="1133">
        <f>'Sold Volume'!J50/'List Volume'!J50</f>
        <v>0.93428723249637102</v>
      </c>
      <c r="H50" s="1134">
        <f>'Sold Volume'!K50/'List Volume'!K50</f>
        <v>0.93586533784122028</v>
      </c>
    </row>
    <row r="51" spans="1:8" x14ac:dyDescent="0.2">
      <c r="A51" s="800">
        <v>37990</v>
      </c>
      <c r="B51" s="1120">
        <f>'Sold Volume'!B51/'List Volume'!B51</f>
        <v>0.93944593287847988</v>
      </c>
      <c r="C51" s="1120">
        <f>'Sold Volume'!C51/'List Volume'!C51</f>
        <v>0.9597872888922403</v>
      </c>
      <c r="D51" s="1120">
        <f>'Sold Volume'!D51/'List Volume'!D51</f>
        <v>0.94519109523908884</v>
      </c>
      <c r="E51" s="1120">
        <f>'Sold Volume'!E51/'List Volume'!E51</f>
        <v>0.94213258286429014</v>
      </c>
      <c r="F51" s="1120">
        <f>'Sold Volume'!I51/'List Volume'!I51</f>
        <v>0.9030363407449058</v>
      </c>
      <c r="G51" s="1120">
        <f>'Sold Volume'!J51/'List Volume'!J51</f>
        <v>0.92667764932454832</v>
      </c>
      <c r="H51" s="1121">
        <f>'Sold Volume'!K51/'List Volume'!K51</f>
        <v>0.92667764932454832</v>
      </c>
    </row>
    <row r="52" spans="1:8" x14ac:dyDescent="0.2">
      <c r="A52" s="801">
        <v>38021</v>
      </c>
      <c r="B52" s="1135">
        <f>'Sold Volume'!B52/'List Volume'!B52</f>
        <v>0.95692430237125659</v>
      </c>
      <c r="C52" s="1135">
        <f>'Sold Volume'!C52/'List Volume'!C52</f>
        <v>0.95729593660438117</v>
      </c>
      <c r="D52" s="1135">
        <f>'Sold Volume'!D52/'List Volume'!D52</f>
        <v>0.94984151478325873</v>
      </c>
      <c r="E52" s="1135">
        <f>'Sold Volume'!E52/'List Volume'!E52</f>
        <v>0.94466993040155101</v>
      </c>
      <c r="F52" s="1135">
        <f>'Sold Volume'!I52/'List Volume'!I52</f>
        <v>0.91209725212015036</v>
      </c>
      <c r="G52" s="1135">
        <f>'Sold Volume'!J52/'List Volume'!J52</f>
        <v>0.93924234322624034</v>
      </c>
      <c r="H52" s="1136">
        <f>'Sold Volume'!K52/'List Volume'!K52</f>
        <v>0.93267567536314344</v>
      </c>
    </row>
    <row r="53" spans="1:8" x14ac:dyDescent="0.2">
      <c r="A53" s="801">
        <v>38050</v>
      </c>
      <c r="B53" s="1135">
        <f>'Sold Volume'!B53/'List Volume'!B53</f>
        <v>0.97081891265751252</v>
      </c>
      <c r="C53" s="1135">
        <f>'Sold Volume'!C53/'List Volume'!C53</f>
        <v>0.96006286740426916</v>
      </c>
      <c r="D53" s="1135">
        <f>'Sold Volume'!D53/'List Volume'!D53</f>
        <v>0.9452097306893148</v>
      </c>
      <c r="E53" s="1135">
        <f>'Sold Volume'!E53/'List Volume'!E53</f>
        <v>0.94062883964774358</v>
      </c>
      <c r="F53" s="1135">
        <f>'Sold Volume'!I53/'List Volume'!I53</f>
        <v>0.92081918074468116</v>
      </c>
      <c r="G53" s="1135">
        <f>'Sold Volume'!J53/'List Volume'!J53</f>
        <v>0.9406652278480504</v>
      </c>
      <c r="H53" s="1136">
        <f>'Sold Volume'!K53/'List Volume'!K53</f>
        <v>0.93636160126465162</v>
      </c>
    </row>
    <row r="54" spans="1:8" x14ac:dyDescent="0.2">
      <c r="A54" s="801">
        <v>38081</v>
      </c>
      <c r="B54" s="1135">
        <f>'Sold Volume'!B54/'List Volume'!B54</f>
        <v>0.96145825805699103</v>
      </c>
      <c r="C54" s="1135">
        <f>'Sold Volume'!C54/'List Volume'!C54</f>
        <v>0.96079238294330116</v>
      </c>
      <c r="D54" s="1135">
        <f>'Sold Volume'!D54/'List Volume'!D54</f>
        <v>0.95123330002739237</v>
      </c>
      <c r="E54" s="1135">
        <f>'Sold Volume'!E54/'List Volume'!E54</f>
        <v>0.9478532137821597</v>
      </c>
      <c r="F54" s="1135">
        <f>'Sold Volume'!I54/'List Volume'!I54</f>
        <v>0.92224428082505161</v>
      </c>
      <c r="G54" s="1135">
        <f>'Sold Volume'!J54/'List Volume'!J54</f>
        <v>0.94305679465057035</v>
      </c>
      <c r="H54" s="1136">
        <f>'Sold Volume'!K54/'List Volume'!K54</f>
        <v>0.93856022616049606</v>
      </c>
    </row>
    <row r="55" spans="1:8" x14ac:dyDescent="0.2">
      <c r="A55" s="801">
        <v>38111</v>
      </c>
      <c r="B55" s="1135">
        <f>'Sold Volume'!B55/'List Volume'!B55</f>
        <v>0.97159691615541277</v>
      </c>
      <c r="C55" s="1135">
        <f>'Sold Volume'!C55/'List Volume'!C55</f>
        <v>0.96158804361667705</v>
      </c>
      <c r="D55" s="1135">
        <f>'Sold Volume'!D55/'List Volume'!D55</f>
        <v>0.95550461777068985</v>
      </c>
      <c r="E55" s="1135">
        <f>'Sold Volume'!E55/'List Volume'!E55</f>
        <v>0.96496025395028873</v>
      </c>
      <c r="F55" s="1135">
        <f>'Sold Volume'!I55/'List Volume'!I55</f>
        <v>0.92486890648984732</v>
      </c>
      <c r="G55" s="1135">
        <f>'Sold Volume'!J55/'List Volume'!J55</f>
        <v>0.94900955259724196</v>
      </c>
      <c r="H55" s="1136">
        <f>'Sold Volume'!K55/'List Volume'!K55</f>
        <v>0.9407801068284638</v>
      </c>
    </row>
    <row r="56" spans="1:8" x14ac:dyDescent="0.2">
      <c r="A56" s="801">
        <v>38142</v>
      </c>
      <c r="B56" s="1135">
        <f>'Sold Volume'!B56/'List Volume'!B56</f>
        <v>0.97504301098874524</v>
      </c>
      <c r="C56" s="1135">
        <f>'Sold Volume'!C56/'List Volume'!C56</f>
        <v>0.96556887896761467</v>
      </c>
      <c r="D56" s="1135">
        <f>'Sold Volume'!D56/'List Volume'!D56</f>
        <v>0.96400018401621967</v>
      </c>
      <c r="E56" s="1135">
        <f>'Sold Volume'!E56/'List Volume'!E56</f>
        <v>0.9538894894058022</v>
      </c>
      <c r="F56" s="1135">
        <f>'Sold Volume'!I56/'List Volume'!I56</f>
        <v>0.92343015595189404</v>
      </c>
      <c r="G56" s="1135">
        <f>'Sold Volume'!J56/'List Volume'!J56</f>
        <v>0.94917937026685184</v>
      </c>
      <c r="H56" s="1136">
        <f>'Sold Volume'!K56/'List Volume'!K56</f>
        <v>0.94251337748522723</v>
      </c>
    </row>
    <row r="57" spans="1:8" x14ac:dyDescent="0.2">
      <c r="A57" s="801">
        <v>38172</v>
      </c>
      <c r="B57" s="1135">
        <f>'Sold Volume'!B57/'List Volume'!B57</f>
        <v>0.9564952362389485</v>
      </c>
      <c r="C57" s="1135">
        <f>'Sold Volume'!C57/'List Volume'!C57</f>
        <v>0.96556206502847552</v>
      </c>
      <c r="D57" s="1135">
        <f>'Sold Volume'!D57/'List Volume'!D57</f>
        <v>0.97212074545534799</v>
      </c>
      <c r="E57" s="1135">
        <f>'Sold Volume'!E57/'List Volume'!E57</f>
        <v>0.95904405415071137</v>
      </c>
      <c r="F57" s="1135">
        <f>'Sold Volume'!I57/'List Volume'!I57</f>
        <v>0.89404592351663481</v>
      </c>
      <c r="G57" s="1135">
        <f>'Sold Volume'!J57/'List Volume'!J57</f>
        <v>0.94104174074657121</v>
      </c>
      <c r="H57" s="1136">
        <f>'Sold Volume'!K57/'List Volume'!K57</f>
        <v>0.94233073104293874</v>
      </c>
    </row>
    <row r="58" spans="1:8" x14ac:dyDescent="0.2">
      <c r="A58" s="801">
        <v>38203</v>
      </c>
      <c r="B58" s="1135">
        <f>'Sold Volume'!B58/'List Volume'!B58</f>
        <v>0.9772465960322767</v>
      </c>
      <c r="C58" s="1135">
        <f>'Sold Volume'!C58/'List Volume'!C58</f>
        <v>0.96560352359640267</v>
      </c>
      <c r="D58" s="1135">
        <f>'Sold Volume'!D58/'List Volume'!D58</f>
        <v>0.967141644011835</v>
      </c>
      <c r="E58" s="1135">
        <f>'Sold Volume'!E58/'List Volume'!E58</f>
        <v>0.95543353687746724</v>
      </c>
      <c r="F58" s="1135">
        <f>'Sold Volume'!I58/'List Volume'!I58</f>
        <v>0.90896769073102324</v>
      </c>
      <c r="G58" s="1135">
        <f>'Sold Volume'!J58/'List Volume'!J58</f>
        <v>0.94711042679042501</v>
      </c>
      <c r="H58" s="1136">
        <f>'Sold Volume'!K58/'List Volume'!K58</f>
        <v>0.94281149190197111</v>
      </c>
    </row>
    <row r="59" spans="1:8" x14ac:dyDescent="0.2">
      <c r="A59" s="801">
        <v>38234</v>
      </c>
      <c r="B59" s="1135">
        <f>'Sold Volume'!B59/'List Volume'!B59</f>
        <v>0.97193681339892979</v>
      </c>
      <c r="C59" s="1135">
        <f>'Sold Volume'!C59/'List Volume'!C59</f>
        <v>0.96741771368179719</v>
      </c>
      <c r="D59" s="1135">
        <f>'Sold Volume'!D59/'List Volume'!D59</f>
        <v>0.96287928605100326</v>
      </c>
      <c r="E59" s="1135">
        <f>'Sold Volume'!E59/'List Volume'!E59</f>
        <v>0.94513493052325681</v>
      </c>
      <c r="F59" s="1135">
        <f>'Sold Volume'!I59/'List Volume'!I59</f>
        <v>0.9037604229113303</v>
      </c>
      <c r="G59" s="1135">
        <f>'Sold Volume'!J59/'List Volume'!J59</f>
        <v>0.94288715402643486</v>
      </c>
      <c r="H59" s="1136">
        <f>'Sold Volume'!K59/'List Volume'!K59</f>
        <v>0.94281734486662627</v>
      </c>
    </row>
    <row r="60" spans="1:8" x14ac:dyDescent="0.2">
      <c r="A60" s="801">
        <v>38264</v>
      </c>
      <c r="B60" s="1135">
        <f>'Sold Volume'!B60/'List Volume'!B60</f>
        <v>0.95644726296478277</v>
      </c>
      <c r="C60" s="1135">
        <f>'Sold Volume'!C60/'List Volume'!C60</f>
        <v>0.96692334500294508</v>
      </c>
      <c r="D60" s="1135">
        <f>'Sold Volume'!D60/'List Volume'!D60</f>
        <v>0.94857003981443755</v>
      </c>
      <c r="E60" s="1135">
        <f>'Sold Volume'!E60/'List Volume'!E60</f>
        <v>0.96484648211407664</v>
      </c>
      <c r="F60" s="1135">
        <f>'Sold Volume'!I60/'List Volume'!I60</f>
        <v>0.90257734643118315</v>
      </c>
      <c r="G60" s="1135">
        <f>'Sold Volume'!J60/'List Volume'!J60</f>
        <v>0.93630108534285594</v>
      </c>
      <c r="H60" s="1136">
        <f>'Sold Volume'!K60/'List Volume'!K60</f>
        <v>0.94232700336408071</v>
      </c>
    </row>
    <row r="61" spans="1:8" x14ac:dyDescent="0.2">
      <c r="A61" s="801">
        <v>38295</v>
      </c>
      <c r="B61" s="1135">
        <f>'Sold Volume'!B61/'List Volume'!B61</f>
        <v>0.98202857586313808</v>
      </c>
      <c r="C61" s="1135">
        <f>'Sold Volume'!C61/'List Volume'!C61</f>
        <v>0.96860239559368266</v>
      </c>
      <c r="D61" s="1135">
        <f>'Sold Volume'!D61/'List Volume'!D61</f>
        <v>0.95871148305842191</v>
      </c>
      <c r="E61" s="1135">
        <f>'Sold Volume'!E61/'List Volume'!E61</f>
        <v>0.97453676095889663</v>
      </c>
      <c r="F61" s="1135">
        <f>'Sold Volume'!I61/'List Volume'!I61</f>
        <v>0.9271580213787487</v>
      </c>
      <c r="G61" s="1135">
        <f>'Sold Volume'!J61/'List Volume'!J61</f>
        <v>0.95468396309076731</v>
      </c>
      <c r="H61" s="1136">
        <f>'Sold Volume'!K61/'List Volume'!K61</f>
        <v>0.94313477967197268</v>
      </c>
    </row>
    <row r="62" spans="1:8" ht="13.5" thickBot="1" x14ac:dyDescent="0.25">
      <c r="A62" s="804">
        <v>38325</v>
      </c>
      <c r="B62" s="1137">
        <f>'Sold Volume'!B62/'List Volume'!B62</f>
        <v>0.97575030821688702</v>
      </c>
      <c r="C62" s="1137">
        <f>'Sold Volume'!C62/'List Volume'!C62</f>
        <v>0.97324052804654126</v>
      </c>
      <c r="D62" s="1137">
        <f>'Sold Volume'!D62/'List Volume'!D62</f>
        <v>0.8747057130463971</v>
      </c>
      <c r="E62" s="1137">
        <f>'Sold Volume'!E62/'List Volume'!E62</f>
        <v>0.9523406335678658</v>
      </c>
      <c r="F62" s="1137">
        <f>'Sold Volume'!I62/'List Volume'!I62</f>
        <v>0.91397576852698659</v>
      </c>
      <c r="G62" s="1137">
        <f>'Sold Volume'!J62/'List Volume'!J62</f>
        <v>0.93599043236755808</v>
      </c>
      <c r="H62" s="1138">
        <f>'Sold Volume'!K62/'List Volume'!K62</f>
        <v>0.94254923323458006</v>
      </c>
    </row>
    <row r="63" spans="1:8" x14ac:dyDescent="0.2">
      <c r="A63" s="797">
        <v>38357</v>
      </c>
      <c r="B63" s="1127">
        <f>'Sold Volume'!B63/'List Volume'!B63</f>
        <v>0.9757031003070471</v>
      </c>
      <c r="C63" s="1127">
        <f>'Sold Volume'!C63/'List Volume'!C63</f>
        <v>0.96547288739384463</v>
      </c>
      <c r="D63" s="1127">
        <f>'Sold Volume'!D63/'List Volume'!D63</f>
        <v>0.96913216907437638</v>
      </c>
      <c r="E63" s="1127">
        <f>'Sold Volume'!E63/'List Volume'!E63</f>
        <v>0.95843313669338848</v>
      </c>
      <c r="F63" s="1127">
        <f>'Sold Volume'!I63/'List Volume'!I63</f>
        <v>0.93351419585200868</v>
      </c>
      <c r="G63" s="1127">
        <f>'Sold Volume'!J63/'List Volume'!J63</f>
        <v>0.95293487784874997</v>
      </c>
      <c r="H63" s="1128">
        <f>'Sold Volume'!K63/'List Volume'!K63</f>
        <v>0.95293487784874997</v>
      </c>
    </row>
    <row r="64" spans="1:8" x14ac:dyDescent="0.2">
      <c r="A64" s="798">
        <v>38388</v>
      </c>
      <c r="B64" s="1139">
        <f>'Sold Volume'!B64/'List Volume'!B64</f>
        <v>0.97746731024658784</v>
      </c>
      <c r="C64" s="1139">
        <f>'Sold Volume'!C64/'List Volume'!C64</f>
        <v>0.97293501696877072</v>
      </c>
      <c r="D64" s="1139">
        <f>'Sold Volume'!D64/'List Volume'!D64</f>
        <v>0.96973933083835173</v>
      </c>
      <c r="E64" s="1139">
        <f>'Sold Volume'!E64/'List Volume'!E64</f>
        <v>0.97463004969071021</v>
      </c>
      <c r="F64" s="1139">
        <f>'Sold Volume'!I64/'List Volume'!I64</f>
        <v>0.92833431642773101</v>
      </c>
      <c r="G64" s="1139">
        <f>'Sold Volume'!J64/'List Volume'!J64</f>
        <v>0.95081044413897731</v>
      </c>
      <c r="H64" s="1140">
        <f>'Sold Volume'!K64/'List Volume'!K64</f>
        <v>0.95177523626241167</v>
      </c>
    </row>
    <row r="65" spans="1:8" x14ac:dyDescent="0.2">
      <c r="A65" s="798">
        <v>38416</v>
      </c>
      <c r="B65" s="1139">
        <f>'Sold Volume'!B65/'List Volume'!B65</f>
        <v>0.97993238303665675</v>
      </c>
      <c r="C65" s="1139">
        <f>'Sold Volume'!C65/'List Volume'!C65</f>
        <v>0.97962938146076606</v>
      </c>
      <c r="D65" s="1139">
        <f>'Sold Volume'!D65/'List Volume'!D65</f>
        <v>0.97229037579952615</v>
      </c>
      <c r="E65" s="1139">
        <f>'Sold Volume'!E65/'List Volume'!E65</f>
        <v>0.96537313396926294</v>
      </c>
      <c r="F65" s="1139">
        <f>'Sold Volume'!I65/'List Volume'!I65</f>
        <v>0.94052723348993872</v>
      </c>
      <c r="G65" s="1139">
        <f>'Sold Volume'!J65/'List Volume'!J65</f>
        <v>0.96015255346839568</v>
      </c>
      <c r="H65" s="1140">
        <f>'Sold Volume'!K65/'List Volume'!K65</f>
        <v>0.9550976024185811</v>
      </c>
    </row>
    <row r="66" spans="1:8" x14ac:dyDescent="0.2">
      <c r="A66" s="798">
        <v>38447</v>
      </c>
      <c r="B66" s="1139">
        <f>'Sold Volume'!B66/'List Volume'!B66</f>
        <v>0.98030380790046323</v>
      </c>
      <c r="C66" s="1139">
        <f>'Sold Volume'!C66/'List Volume'!C66</f>
        <v>0.98137057973806729</v>
      </c>
      <c r="D66" s="1139">
        <f>'Sold Volume'!D66/'List Volume'!D66</f>
        <v>0.97572381696966559</v>
      </c>
      <c r="E66" s="1139">
        <f>'Sold Volume'!E66/'List Volume'!E66</f>
        <v>0.97034150778560047</v>
      </c>
      <c r="F66" s="1139">
        <f>'Sold Volume'!I66/'List Volume'!I66</f>
        <v>0.93976610273808503</v>
      </c>
      <c r="G66" s="1139">
        <f>'Sold Volume'!J66/'List Volume'!J66</f>
        <v>0.96230120370122108</v>
      </c>
      <c r="H66" s="1140">
        <f>'Sold Volume'!K66/'List Volume'!K66</f>
        <v>0.95733167453889012</v>
      </c>
    </row>
    <row r="67" spans="1:8" x14ac:dyDescent="0.2">
      <c r="A67" s="798">
        <v>38477</v>
      </c>
      <c r="B67" s="1139">
        <f>'Sold Volume'!B67/'List Volume'!B67</f>
        <v>0.97066404837762443</v>
      </c>
      <c r="C67" s="1139">
        <f>'Sold Volume'!C67/'List Volume'!C67</f>
        <v>0.9780949130398795</v>
      </c>
      <c r="D67" s="1139">
        <f>'Sold Volume'!D67/'List Volume'!D67</f>
        <v>0.9705662277434518</v>
      </c>
      <c r="E67" s="1139">
        <f>'Sold Volume'!E67/'List Volume'!E67</f>
        <v>0.96518421628111517</v>
      </c>
      <c r="F67" s="1139">
        <f>'Sold Volume'!I67/'List Volume'!I67</f>
        <v>0.94688937684415775</v>
      </c>
      <c r="G67" s="1139">
        <f>'Sold Volume'!J67/'List Volume'!J67</f>
        <v>0.96203415328951281</v>
      </c>
      <c r="H67" s="1140">
        <f>'Sold Volume'!K67/'List Volume'!K67</f>
        <v>0.95837783177266311</v>
      </c>
    </row>
    <row r="68" spans="1:8" x14ac:dyDescent="0.2">
      <c r="A68" s="798">
        <v>38508</v>
      </c>
      <c r="B68" s="1139">
        <f>'Sold Volume'!B68/'List Volume'!B68</f>
        <v>0.96597234720000302</v>
      </c>
      <c r="C68" s="1139">
        <f>'Sold Volume'!C68/'List Volume'!C68</f>
        <v>0.97939443045405128</v>
      </c>
      <c r="D68" s="1139">
        <f>'Sold Volume'!D68/'List Volume'!D68</f>
        <v>0.97840399096437503</v>
      </c>
      <c r="E68" s="1139">
        <f>'Sold Volume'!E68/'List Volume'!E68</f>
        <v>0.96105157113573692</v>
      </c>
      <c r="F68" s="1139">
        <f>'Sold Volume'!I68/'List Volume'!I68</f>
        <v>0.93567363814236115</v>
      </c>
      <c r="G68" s="1139">
        <f>'Sold Volume'!J68/'List Volume'!J68</f>
        <v>0.95792556317282829</v>
      </c>
      <c r="H68" s="1140">
        <f>'Sold Volume'!K68/'List Volume'!K68</f>
        <v>0.95829185645058124</v>
      </c>
    </row>
    <row r="69" spans="1:8" x14ac:dyDescent="0.2">
      <c r="A69" s="798">
        <v>38538</v>
      </c>
      <c r="B69" s="1139">
        <f>'Sold Volume'!B69/'List Volume'!B69</f>
        <v>0.97584868684474402</v>
      </c>
      <c r="C69" s="1139">
        <f>'Sold Volume'!C69/'List Volume'!C69</f>
        <v>0.98196894063039142</v>
      </c>
      <c r="D69" s="1139">
        <f>'Sold Volume'!D69/'List Volume'!D69</f>
        <v>0.97379261917652971</v>
      </c>
      <c r="E69" s="1139">
        <f>'Sold Volume'!E69/'List Volume'!E69</f>
        <v>0.98037761282792535</v>
      </c>
      <c r="F69" s="1139">
        <f>'Sold Volume'!I69/'List Volume'!I69</f>
        <v>0.94931817968628351</v>
      </c>
      <c r="G69" s="1139">
        <f>'Sold Volume'!J69/'List Volume'!J69</f>
        <v>0.96625366207721575</v>
      </c>
      <c r="H69" s="1140">
        <f>'Sold Volume'!K69/'List Volume'!K69</f>
        <v>0.95927588669487784</v>
      </c>
    </row>
    <row r="70" spans="1:8" x14ac:dyDescent="0.2">
      <c r="A70" s="798">
        <v>38569</v>
      </c>
      <c r="B70" s="1139">
        <f>'Sold Volume'!B70/'List Volume'!B70</f>
        <v>0.97599621893629618</v>
      </c>
      <c r="C70" s="1139">
        <f>'Sold Volume'!C70/'List Volume'!C70</f>
        <v>0.97767068572396221</v>
      </c>
      <c r="D70" s="1139">
        <f>'Sold Volume'!D70/'List Volume'!D70</f>
        <v>0.97476923219384282</v>
      </c>
      <c r="E70" s="1139">
        <f>'Sold Volume'!E70/'List Volume'!E70</f>
        <v>0.9660758704015715</v>
      </c>
      <c r="F70" s="1139">
        <f>'Sold Volume'!I70/'List Volume'!I70</f>
        <v>0.93344724921791367</v>
      </c>
      <c r="G70" s="1139">
        <f>'Sold Volume'!J70/'List Volume'!J70</f>
        <v>0.96070872190070578</v>
      </c>
      <c r="H70" s="1140">
        <f>'Sold Volume'!K70/'List Volume'!K70</f>
        <v>0.95941989632578961</v>
      </c>
    </row>
    <row r="71" spans="1:8" x14ac:dyDescent="0.2">
      <c r="A71" s="798">
        <v>38600</v>
      </c>
      <c r="B71" s="1139">
        <f>'Sold Volume'!B71/'List Volume'!B71</f>
        <v>0.96690434067491882</v>
      </c>
      <c r="C71" s="1139">
        <f>'Sold Volume'!C71/'List Volume'!C71</f>
        <v>0.98024111839257333</v>
      </c>
      <c r="D71" s="1139">
        <f>'Sold Volume'!D71/'List Volume'!D71</f>
        <v>0.97571545849076258</v>
      </c>
      <c r="E71" s="1139">
        <f>'Sold Volume'!E71/'List Volume'!E71</f>
        <v>0.96240532257525124</v>
      </c>
      <c r="F71" s="1139">
        <f>'Sold Volume'!I71/'List Volume'!I71</f>
        <v>0.92363415678478755</v>
      </c>
      <c r="G71" s="1139">
        <f>'Sold Volume'!J71/'List Volume'!J71</f>
        <v>0.95774394026836485</v>
      </c>
      <c r="H71" s="1140">
        <f>'Sold Volume'!K71/'List Volume'!K71</f>
        <v>0.95928386598774662</v>
      </c>
    </row>
    <row r="72" spans="1:8" x14ac:dyDescent="0.2">
      <c r="A72" s="798">
        <v>38630</v>
      </c>
      <c r="B72" s="1139">
        <f>'Sold Volume'!B72/'List Volume'!B72</f>
        <v>0.96537817503228074</v>
      </c>
      <c r="C72" s="1139">
        <f>'Sold Volume'!C72/'List Volume'!C72</f>
        <v>0.97423049023177732</v>
      </c>
      <c r="D72" s="1139">
        <f>'Sold Volume'!D72/'List Volume'!D72</f>
        <v>0.97378664657817637</v>
      </c>
      <c r="E72" s="1139">
        <f>'Sold Volume'!E72/'List Volume'!E72</f>
        <v>0.97379296005205496</v>
      </c>
      <c r="F72" s="1139">
        <f>'Sold Volume'!I72/'List Volume'!I72</f>
        <v>0.93972119644716678</v>
      </c>
      <c r="G72" s="1139">
        <f>'Sold Volume'!J72/'List Volume'!J72</f>
        <v>0.96090960449500484</v>
      </c>
      <c r="H72" s="1140">
        <f>'Sold Volume'!K72/'List Volume'!K72</f>
        <v>0.95937577174690192</v>
      </c>
    </row>
    <row r="73" spans="1:8" x14ac:dyDescent="0.2">
      <c r="A73" s="798">
        <v>38661</v>
      </c>
      <c r="B73" s="1139">
        <f>'Sold Volume'!B73/'List Volume'!B73</f>
        <v>0.95708233332602066</v>
      </c>
      <c r="C73" s="1139">
        <f>'Sold Volume'!C73/'List Volume'!C73</f>
        <v>0.97321136992576518</v>
      </c>
      <c r="D73" s="1139">
        <f>'Sold Volume'!D73/'List Volume'!D73</f>
        <v>0.97407220057836286</v>
      </c>
      <c r="E73" s="1139">
        <f>'Sold Volume'!E73/'List Volume'!E73</f>
        <v>0.97388898571405225</v>
      </c>
      <c r="F73" s="1139">
        <f>'Sold Volume'!I73/'List Volume'!I73</f>
        <v>0.94210781343472649</v>
      </c>
      <c r="G73" s="1139">
        <f>'Sold Volume'!J73/'List Volume'!J73</f>
        <v>0.96203121964677896</v>
      </c>
      <c r="H73" s="1140">
        <f>'Sold Volume'!K73/'List Volume'!K73</f>
        <v>0.95954575591300872</v>
      </c>
    </row>
    <row r="74" spans="1:8" ht="13.5" thickBot="1" x14ac:dyDescent="0.25">
      <c r="A74" s="799">
        <v>38691</v>
      </c>
      <c r="B74" s="1141">
        <f>'Sold Volume'!B74/'List Volume'!B74</f>
        <v>0.95624453056632075</v>
      </c>
      <c r="C74" s="1141">
        <f>'Sold Volume'!C74/'List Volume'!C74</f>
        <v>0.96706984437388588</v>
      </c>
      <c r="D74" s="1141">
        <f>'Sold Volume'!D74/'List Volume'!D74</f>
        <v>0.97141840032321469</v>
      </c>
      <c r="E74" s="1141">
        <f>'Sold Volume'!E74/'List Volume'!E74</f>
        <v>0.96391667841191842</v>
      </c>
      <c r="F74" s="1141">
        <f>'Sold Volume'!I74/'List Volume'!I74</f>
        <v>0.93349207843097359</v>
      </c>
      <c r="G74" s="1141">
        <f>'Sold Volume'!J74/'List Volume'!J74</f>
        <v>0.95339093403594333</v>
      </c>
      <c r="H74" s="1142">
        <f>'Sold Volume'!K74/'List Volume'!K74</f>
        <v>0.95922373525806104</v>
      </c>
    </row>
    <row r="75" spans="1:8" ht="13.5" thickBot="1" x14ac:dyDescent="0.25">
      <c r="A75" s="805">
        <v>38723</v>
      </c>
      <c r="B75" s="1143">
        <f>'Sold Volume'!B75/'List Volume'!B75</f>
        <v>0.9579513235131244</v>
      </c>
      <c r="C75" s="1143">
        <f>'Sold Volume'!C75/'List Volume'!C75</f>
        <v>0.9701492147219638</v>
      </c>
      <c r="D75" s="1143">
        <f>'Sold Volume'!D75/'List Volume'!D75</f>
        <v>0.96484762826659642</v>
      </c>
      <c r="E75" s="1143">
        <f>'Sold Volume'!E75/'List Volume'!E75</f>
        <v>0.96561936100201673</v>
      </c>
      <c r="F75" s="1143">
        <f>'Sold Volume'!I75/'List Volume'!I75</f>
        <v>0.94118984491527657</v>
      </c>
      <c r="G75" s="1143">
        <f>'Sold Volume'!J75/'List Volume'!J75</f>
        <v>0.95440566321860265</v>
      </c>
      <c r="H75" s="1144">
        <f>'Sold Volume'!K75/'List Volume'!K75</f>
        <v>0.95440566321860265</v>
      </c>
    </row>
    <row r="76" spans="1:8" ht="13.5" thickBot="1" x14ac:dyDescent="0.25">
      <c r="A76" s="806">
        <v>38754</v>
      </c>
      <c r="B76" s="1143">
        <f>'Sold Volume'!B76/'List Volume'!B76</f>
        <v>0.97116176604716098</v>
      </c>
      <c r="C76" s="1143">
        <f>'Sold Volume'!C76/'List Volume'!C76</f>
        <v>0.96681267725543574</v>
      </c>
      <c r="D76" s="1143">
        <f>'Sold Volume'!D76/'List Volume'!D76</f>
        <v>0.96392379876635759</v>
      </c>
      <c r="E76" s="1143">
        <f>'Sold Volume'!E76/'List Volume'!E76</f>
        <v>0.97915399708385886</v>
      </c>
      <c r="F76" s="1143">
        <f>'Sold Volume'!I76/'List Volume'!I76</f>
        <v>0.92468587116013823</v>
      </c>
      <c r="G76" s="1143">
        <f>'Sold Volume'!J76/'List Volume'!J76</f>
        <v>0.94781132707132409</v>
      </c>
      <c r="H76" s="1144">
        <f>'Sold Volume'!K76/'List Volume'!K76</f>
        <v>0.95151524696755663</v>
      </c>
    </row>
    <row r="77" spans="1:8" ht="13.5" thickBot="1" x14ac:dyDescent="0.25">
      <c r="A77" s="806">
        <v>38782</v>
      </c>
      <c r="B77" s="1143">
        <f>'Sold Volume'!B77/'List Volume'!B77</f>
        <v>0.92697421458958784</v>
      </c>
      <c r="C77" s="1143">
        <f>'Sold Volume'!C77/'List Volume'!C77</f>
        <v>0.96046086534156494</v>
      </c>
      <c r="D77" s="1143">
        <f>'Sold Volume'!D77/'List Volume'!D77</f>
        <v>0.95923136570747658</v>
      </c>
      <c r="E77" s="1143">
        <f>'Sold Volume'!E77/'List Volume'!E77</f>
        <v>0.94838789477434671</v>
      </c>
      <c r="F77" s="1143">
        <f>'Sold Volume'!I77/'List Volume'!I77</f>
        <v>0.91264790693049613</v>
      </c>
      <c r="G77" s="1143">
        <f>'Sold Volume'!J77/'List Volume'!J77</f>
        <v>0.93610382009965243</v>
      </c>
      <c r="H77" s="1144">
        <f>'Sold Volume'!K77/'List Volume'!K77</f>
        <v>0.94550014146855543</v>
      </c>
    </row>
    <row r="78" spans="1:8" ht="13.5" thickBot="1" x14ac:dyDescent="0.25">
      <c r="A78" s="806">
        <v>38813</v>
      </c>
      <c r="B78" s="1143">
        <f>'Sold Volume'!B78/'List Volume'!B78</f>
        <v>0.92647052700027621</v>
      </c>
      <c r="C78" s="1143">
        <f>'Sold Volume'!C78/'List Volume'!C78</f>
        <v>0.96056061259901138</v>
      </c>
      <c r="D78" s="1143">
        <f>'Sold Volume'!D78/'List Volume'!D78</f>
        <v>0.9512904734701324</v>
      </c>
      <c r="E78" s="1143">
        <f>'Sold Volume'!E78/'List Volume'!E78</f>
        <v>0.95802571216331989</v>
      </c>
      <c r="F78" s="1143">
        <f>'Sold Volume'!I78/'List Volume'!I78</f>
        <v>0.91769065637534109</v>
      </c>
      <c r="G78" s="1143">
        <f>'Sold Volume'!J78/'List Volume'!J78</f>
        <v>0.93539326889707042</v>
      </c>
      <c r="H78" s="1144">
        <f>'Sold Volume'!K78/'List Volume'!K78</f>
        <v>0.94269886314305129</v>
      </c>
    </row>
    <row r="79" spans="1:8" ht="13.5" thickBot="1" x14ac:dyDescent="0.25">
      <c r="A79" s="806">
        <v>38843</v>
      </c>
      <c r="B79" s="1143">
        <f>'Sold Volume'!B79/'List Volume'!B79</f>
        <v>0.94225883656700637</v>
      </c>
      <c r="C79" s="1143">
        <f>'Sold Volume'!C79/'List Volume'!C79</f>
        <v>0.95137557963277952</v>
      </c>
      <c r="D79" s="1143">
        <f>'Sold Volume'!D79/'List Volume'!D79</f>
        <v>0.94151242189384976</v>
      </c>
      <c r="E79" s="1143">
        <f>'Sold Volume'!E79/'List Volume'!E79</f>
        <v>0.9533878201108037</v>
      </c>
      <c r="F79" s="1143">
        <f>'Sold Volume'!I79/'List Volume'!I79</f>
        <v>0.92369805266211091</v>
      </c>
      <c r="G79" s="1143">
        <f>'Sold Volume'!J79/'List Volume'!J79</f>
        <v>0.93619899108356275</v>
      </c>
      <c r="H79" s="1144">
        <f>'Sold Volume'!K79/'List Volume'!K79</f>
        <v>0.9413672356079007</v>
      </c>
    </row>
    <row r="80" spans="1:8" ht="13.5" thickBot="1" x14ac:dyDescent="0.25">
      <c r="A80" s="806">
        <v>38874</v>
      </c>
      <c r="B80" s="1143">
        <f>'Sold Volume'!B80/'List Volume'!B80</f>
        <v>0.93505219738078049</v>
      </c>
      <c r="C80" s="1143">
        <f>'Sold Volume'!C80/'List Volume'!C80</f>
        <v>0.95654226532742515</v>
      </c>
      <c r="D80" s="1143">
        <f>'Sold Volume'!D80/'List Volume'!D80</f>
        <v>0.94703750079857563</v>
      </c>
      <c r="E80" s="1143">
        <f>'Sold Volume'!E80/'List Volume'!E80</f>
        <v>0.9611217722281552</v>
      </c>
      <c r="F80" s="1143">
        <f>'Sold Volume'!I80/'List Volume'!I80</f>
        <v>0.89844162656593218</v>
      </c>
      <c r="G80" s="1143">
        <f>'Sold Volume'!J80/'List Volume'!J80</f>
        <v>0.92754322752658547</v>
      </c>
      <c r="H80" s="1144">
        <f>'Sold Volume'!K80/'List Volume'!K80</f>
        <v>0.93924923295771312</v>
      </c>
    </row>
    <row r="81" spans="1:8" ht="13.5" thickBot="1" x14ac:dyDescent="0.25">
      <c r="A81" s="806">
        <v>38904</v>
      </c>
      <c r="B81" s="1143">
        <f>'Sold Volume'!B81/'List Volume'!B81</f>
        <v>0.93101780978047954</v>
      </c>
      <c r="C81" s="1143">
        <f>'Sold Volume'!C81/'List Volume'!C81</f>
        <v>0.94972914976578648</v>
      </c>
      <c r="D81" s="1143">
        <f>'Sold Volume'!D81/'List Volume'!D81</f>
        <v>0.93539271116558875</v>
      </c>
      <c r="E81" s="1143">
        <f>'Sold Volume'!E81/'List Volume'!E81</f>
        <v>0.93614003916416888</v>
      </c>
      <c r="F81" s="1143">
        <f>'Sold Volume'!I81/'List Volume'!I81</f>
        <v>0.91168865154341061</v>
      </c>
      <c r="G81" s="1143">
        <f>'Sold Volume'!J81/'List Volume'!J81</f>
        <v>0.9289516603910366</v>
      </c>
      <c r="H81" s="1144">
        <f>'Sold Volume'!K81/'List Volume'!K81</f>
        <v>0.93832542968901889</v>
      </c>
    </row>
    <row r="82" spans="1:8" ht="13.5" thickBot="1" x14ac:dyDescent="0.25">
      <c r="A82" s="806">
        <v>38935</v>
      </c>
      <c r="B82" s="1143">
        <f>'Sold Volume'!B82/'List Volume'!B82</f>
        <v>0.94104617941506363</v>
      </c>
      <c r="C82" s="1143">
        <f>'Sold Volume'!C82/'List Volume'!C82</f>
        <v>0.95331123171683374</v>
      </c>
      <c r="D82" s="1143">
        <f>'Sold Volume'!D82/'List Volume'!D82</f>
        <v>0.9308298441740378</v>
      </c>
      <c r="E82" s="1143">
        <f>'Sold Volume'!E82/'List Volume'!E82</f>
        <v>0.93484715722179101</v>
      </c>
      <c r="F82" s="1143">
        <f>'Sold Volume'!I82/'List Volume'!I82</f>
        <v>0.88618233786696043</v>
      </c>
      <c r="G82" s="1143">
        <f>'Sold Volume'!J82/'List Volume'!J82</f>
        <v>0.91923420442980353</v>
      </c>
      <c r="H82" s="1144">
        <f>'Sold Volume'!K82/'List Volume'!K82</f>
        <v>0.93680365659931797</v>
      </c>
    </row>
    <row r="83" spans="1:8" ht="13.5" thickBot="1" x14ac:dyDescent="0.25">
      <c r="A83" s="806">
        <v>38966</v>
      </c>
      <c r="B83" s="1143">
        <f>'Sold Volume'!B83/'List Volume'!B83</f>
        <v>0.96369422297520713</v>
      </c>
      <c r="C83" s="1143">
        <f>'Sold Volume'!C83/'List Volume'!C83</f>
        <v>0.94442134465546501</v>
      </c>
      <c r="D83" s="1143">
        <f>'Sold Volume'!D83/'List Volume'!D83</f>
        <v>0.9407374097655864</v>
      </c>
      <c r="E83" s="1143">
        <f>'Sold Volume'!E83/'List Volume'!E83</f>
        <v>0.92536273020560544</v>
      </c>
      <c r="F83" s="1143">
        <f>'Sold Volume'!I83/'List Volume'!I83</f>
        <v>0.95778341589770333</v>
      </c>
      <c r="G83" s="1143">
        <f>'Sold Volume'!J83/'List Volume'!J83</f>
        <v>0.94990320102458903</v>
      </c>
      <c r="H83" s="1144">
        <f>'Sold Volume'!K83/'List Volume'!K83</f>
        <v>0.9378724572527346</v>
      </c>
    </row>
    <row r="84" spans="1:8" ht="13.5" thickBot="1" x14ac:dyDescent="0.25">
      <c r="A84" s="806">
        <v>38996</v>
      </c>
      <c r="B84" s="1143">
        <f>'Sold Volume'!B84/'List Volume'!B84</f>
        <v>0.9573403450670499</v>
      </c>
      <c r="C84" s="1143">
        <f>'Sold Volume'!C84/'List Volume'!C84</f>
        <v>0.95956838583194193</v>
      </c>
      <c r="D84" s="1143">
        <f>'Sold Volume'!D84/'List Volume'!D84</f>
        <v>0.92751209163453974</v>
      </c>
      <c r="E84" s="1143">
        <f>'Sold Volume'!E84/'List Volume'!E84</f>
        <v>0.94622024180481112</v>
      </c>
      <c r="F84" s="1143">
        <f>'Sold Volume'!I84/'List Volume'!I84</f>
        <v>0.90801639138601664</v>
      </c>
      <c r="G84" s="1143">
        <f>'Sold Volume'!J84/'List Volume'!J84</f>
        <v>0.92799231133228366</v>
      </c>
      <c r="H84" s="1144">
        <f>'Sold Volume'!K84/'List Volume'!K84</f>
        <v>0.93721988929334688</v>
      </c>
    </row>
    <row r="85" spans="1:8" ht="13.5" thickBot="1" x14ac:dyDescent="0.25">
      <c r="A85" s="806">
        <v>39027</v>
      </c>
      <c r="B85" s="1143">
        <f>'Sold Volume'!B85/'List Volume'!B85</f>
        <v>0.93523184931973813</v>
      </c>
      <c r="C85" s="1143">
        <f>'Sold Volume'!C85/'List Volume'!C85</f>
        <v>0.9476903262035159</v>
      </c>
      <c r="D85" s="1143">
        <f>'Sold Volume'!D85/'List Volume'!D85</f>
        <v>0.92675281284193411</v>
      </c>
      <c r="E85" s="1143">
        <f>'Sold Volume'!E85/'List Volume'!E85</f>
        <v>0.92591413211736417</v>
      </c>
      <c r="F85" s="1143">
        <f>'Sold Volume'!I85/'List Volume'!I85</f>
        <v>0.92779562805492111</v>
      </c>
      <c r="G85" s="1143">
        <f>'Sold Volume'!J85/'List Volume'!J85</f>
        <v>0.93303027768262203</v>
      </c>
      <c r="H85" s="1144">
        <f>'Sold Volume'!K85/'List Volume'!K85</f>
        <v>0.9369622911320139</v>
      </c>
    </row>
    <row r="86" spans="1:8" ht="13.5" thickBot="1" x14ac:dyDescent="0.25">
      <c r="A86" s="807">
        <v>39057</v>
      </c>
      <c r="B86" s="1145">
        <f>'Sold Volume'!B86/'List Volume'!B86</f>
        <v>0.934555764936148</v>
      </c>
      <c r="C86" s="1145">
        <f>'Sold Volume'!C86/'List Volume'!C86</f>
        <v>0.93723580778659576</v>
      </c>
      <c r="D86" s="1145">
        <f>'Sold Volume'!D86/'List Volume'!D86</f>
        <v>0.93946617251218212</v>
      </c>
      <c r="E86" s="1145">
        <f>'Sold Volume'!E86/'List Volume'!E86</f>
        <v>0.92511461813016183</v>
      </c>
      <c r="F86" s="1145">
        <f>'Sold Volume'!I86/'List Volume'!I86</f>
        <v>0.88839823226196457</v>
      </c>
      <c r="G86" s="1145">
        <f>'Sold Volume'!J86/'List Volume'!J86</f>
        <v>0.91197934858415586</v>
      </c>
      <c r="H86" s="1146">
        <f>'Sold Volume'!K86/'List Volume'!K86</f>
        <v>0.93531810989644204</v>
      </c>
    </row>
    <row r="87" spans="1:8" ht="13.5" thickBot="1" x14ac:dyDescent="0.25">
      <c r="A87" s="808">
        <v>39088</v>
      </c>
      <c r="B87" s="1147">
        <f>'Sold Volume'!B87/'List Volume'!B87</f>
        <v>0.93638399774767089</v>
      </c>
      <c r="C87" s="1147">
        <f>'Sold Volume'!C87/'List Volume'!C87</f>
        <v>0.93182088445520894</v>
      </c>
      <c r="D87" s="1147">
        <f>'Sold Volume'!D87/'List Volume'!D87</f>
        <v>0.927989496635093</v>
      </c>
      <c r="E87" s="1147">
        <f>'Sold Volume'!E87/'List Volume'!E87</f>
        <v>0.92516495306846369</v>
      </c>
      <c r="F87" s="1147">
        <f>'Sold Volume'!I87/'List Volume'!I87</f>
        <v>0.91334073252376957</v>
      </c>
      <c r="G87" s="1147">
        <f>'Sold Volume'!J87/'List Volume'!J87</f>
        <v>0.92104926165185641</v>
      </c>
      <c r="H87" s="1148">
        <f>'Sold Volume'!K87/'List Volume'!K87</f>
        <v>0.92104926165185641</v>
      </c>
    </row>
    <row r="88" spans="1:8" ht="13.5" thickBot="1" x14ac:dyDescent="0.25">
      <c r="A88" s="809">
        <v>39119</v>
      </c>
      <c r="B88" s="1147">
        <f>'Sold Volume'!B88/'List Volume'!B88</f>
        <v>0.91346417278446379</v>
      </c>
      <c r="C88" s="1147">
        <f>'Sold Volume'!C88/'List Volume'!C88</f>
        <v>0.93507577614285731</v>
      </c>
      <c r="D88" s="1147">
        <f>'Sold Volume'!D88/'List Volume'!D88</f>
        <v>0.93306712964558403</v>
      </c>
      <c r="E88" s="1147">
        <f>'Sold Volume'!E88/'List Volume'!E88</f>
        <v>0.94167843046425448</v>
      </c>
      <c r="F88" s="1147">
        <f>'Sold Volume'!I88/'List Volume'!I88</f>
        <v>0.90492448534341619</v>
      </c>
      <c r="G88" s="1147">
        <f>'Sold Volume'!J88/'List Volume'!J88</f>
        <v>0.91659285306235538</v>
      </c>
      <c r="H88" s="1148">
        <f>'Sold Volume'!K88/'List Volume'!K88</f>
        <v>0.91872988384761523</v>
      </c>
    </row>
    <row r="89" spans="1:8" ht="13.5" thickBot="1" x14ac:dyDescent="0.25">
      <c r="A89" s="809">
        <v>39147</v>
      </c>
      <c r="B89" s="1147">
        <f>'Sold Volume'!B89/'List Volume'!B89</f>
        <v>0.92729511254197705</v>
      </c>
      <c r="C89" s="1147">
        <f>'Sold Volume'!C89/'List Volume'!C89</f>
        <v>0.93199188079487072</v>
      </c>
      <c r="D89" s="1147">
        <f>'Sold Volume'!D89/'List Volume'!D89</f>
        <v>0.92226004409772611</v>
      </c>
      <c r="E89" s="1147">
        <f>'Sold Volume'!E89/'List Volume'!E89</f>
        <v>0.92716741286015358</v>
      </c>
      <c r="F89" s="1147">
        <f>'Sold Volume'!I89/'List Volume'!I89</f>
        <v>0.9044854629400445</v>
      </c>
      <c r="G89" s="1147">
        <f>'Sold Volume'!J89/'List Volume'!J89</f>
        <v>0.91520944661821346</v>
      </c>
      <c r="H89" s="1148">
        <f>'Sold Volume'!K89/'List Volume'!K89</f>
        <v>0.91722502909749437</v>
      </c>
    </row>
    <row r="90" spans="1:8" ht="13.5" thickBot="1" x14ac:dyDescent="0.25">
      <c r="A90" s="809">
        <v>39178</v>
      </c>
      <c r="B90" s="1147">
        <f>'Sold Volume'!B90/'List Volume'!B90</f>
        <v>0.90335432412900118</v>
      </c>
      <c r="C90" s="1147">
        <f>'Sold Volume'!C90/'List Volume'!C90</f>
        <v>0.93750454304186126</v>
      </c>
      <c r="D90" s="1147">
        <f>'Sold Volume'!D90/'List Volume'!D90</f>
        <v>0.94077445373106028</v>
      </c>
      <c r="E90" s="1147">
        <f>'Sold Volume'!E90/'List Volume'!E90</f>
        <v>0.92937619469746791</v>
      </c>
      <c r="F90" s="1147">
        <f>'Sold Volume'!I90/'List Volume'!I90</f>
        <v>0.90755996603176581</v>
      </c>
      <c r="G90" s="1147">
        <f>'Sold Volume'!J90/'List Volume'!J90</f>
        <v>0.91910387971617336</v>
      </c>
      <c r="H90" s="1148">
        <f>'Sold Volume'!K90/'List Volume'!K90</f>
        <v>0.91778167380532061</v>
      </c>
    </row>
    <row r="91" spans="1:8" ht="13.5" thickBot="1" x14ac:dyDescent="0.25">
      <c r="A91" s="809">
        <v>39208</v>
      </c>
      <c r="B91" s="1147">
        <f>'Sold Volume'!B91/'List Volume'!B91</f>
        <v>0.90409293965030524</v>
      </c>
      <c r="C91" s="1147">
        <f>'Sold Volume'!C91/'List Volume'!C91</f>
        <v>0.92854248978166809</v>
      </c>
      <c r="D91" s="1147">
        <f>'Sold Volume'!D91/'List Volume'!D91</f>
        <v>0.92822411068113742</v>
      </c>
      <c r="E91" s="1147">
        <f>'Sold Volume'!E91/'List Volume'!E91</f>
        <v>0.92834578126876455</v>
      </c>
      <c r="F91" s="1147">
        <f>'Sold Volume'!I91/'List Volume'!I91</f>
        <v>0.91169116407504769</v>
      </c>
      <c r="G91" s="1147">
        <f>'Sold Volume'!J91/'List Volume'!J91</f>
        <v>0.91912050183820182</v>
      </c>
      <c r="H91" s="1148">
        <f>'Sold Volume'!K91/'List Volume'!K91</f>
        <v>0.91807614483109889</v>
      </c>
    </row>
    <row r="92" spans="1:8" ht="13.5" thickBot="1" x14ac:dyDescent="0.25">
      <c r="A92" s="809">
        <v>39239</v>
      </c>
      <c r="B92" s="1147">
        <f>'Sold Volume'!B92/'List Volume'!B92</f>
        <v>0.91829387560491216</v>
      </c>
      <c r="C92" s="1147">
        <f>'Sold Volume'!C92/'List Volume'!C92</f>
        <v>0.92593152449455074</v>
      </c>
      <c r="D92" s="1147">
        <f>'Sold Volume'!D92/'List Volume'!D92</f>
        <v>0.93655487491356693</v>
      </c>
      <c r="E92" s="1147">
        <f>'Sold Volume'!E92/'List Volume'!E92</f>
        <v>0.88747590007634181</v>
      </c>
      <c r="F92" s="1147">
        <f>'Sold Volume'!I92/'List Volume'!I92</f>
        <v>0.89872776721402181</v>
      </c>
      <c r="G92" s="1147">
        <f>'Sold Volume'!J92/'List Volume'!J92</f>
        <v>0.90763026316905115</v>
      </c>
      <c r="H92" s="1148">
        <f>'Sold Volume'!K92/'List Volume'!K92</f>
        <v>0.91599627604565781</v>
      </c>
    </row>
    <row r="93" spans="1:8" ht="13.5" thickBot="1" x14ac:dyDescent="0.25">
      <c r="A93" s="809">
        <v>39269</v>
      </c>
      <c r="B93" s="1147">
        <f>'Sold Volume'!B93/'List Volume'!B93</f>
        <v>0.91772969586719111</v>
      </c>
      <c r="C93" s="1147">
        <f>'Sold Volume'!C93/'List Volume'!C93</f>
        <v>0.92965605120404116</v>
      </c>
      <c r="D93" s="1147">
        <f>'Sold Volume'!D93/'List Volume'!D93</f>
        <v>0.93019766124661452</v>
      </c>
      <c r="E93" s="1147">
        <f>'Sold Volume'!E93/'List Volume'!E93</f>
        <v>0.92490770779012388</v>
      </c>
      <c r="F93" s="1147">
        <f>'Sold Volume'!I93/'List Volume'!I93</f>
        <v>0.89109863688141711</v>
      </c>
      <c r="G93" s="1147">
        <f>'Sold Volume'!J93/'List Volume'!J93</f>
        <v>0.90901187576634113</v>
      </c>
      <c r="H93" s="1148">
        <f>'Sold Volume'!K93/'List Volume'!K93</f>
        <v>0.91531546675300901</v>
      </c>
    </row>
    <row r="94" spans="1:8" ht="13.5" thickBot="1" x14ac:dyDescent="0.25">
      <c r="A94" s="809">
        <v>39300</v>
      </c>
      <c r="B94" s="1147">
        <f>'Sold Volume'!B94/'List Volume'!B94</f>
        <v>0.91877001530802682</v>
      </c>
      <c r="C94" s="1147">
        <f>'Sold Volume'!C94/'List Volume'!C94</f>
        <v>0.92377669408194896</v>
      </c>
      <c r="D94" s="1147">
        <f>'Sold Volume'!D94/'List Volume'!D94</f>
        <v>0.92233356870531713</v>
      </c>
      <c r="E94" s="1147">
        <f>'Sold Volume'!E94/'List Volume'!E94</f>
        <v>0.90344173071913036</v>
      </c>
      <c r="F94" s="1147">
        <f>'Sold Volume'!I94/'List Volume'!I94</f>
        <v>0.90420528797753408</v>
      </c>
      <c r="G94" s="1147">
        <f>'Sold Volume'!J94/'List Volume'!J94</f>
        <v>0.91339546914274228</v>
      </c>
      <c r="H94" s="1148">
        <f>'Sold Volume'!K94/'List Volume'!K94</f>
        <v>0.91515765379673986</v>
      </c>
    </row>
    <row r="95" spans="1:8" ht="13.5" thickBot="1" x14ac:dyDescent="0.25">
      <c r="A95" s="809">
        <v>39331</v>
      </c>
      <c r="B95" s="1147">
        <f>'Sold Volume'!B95/'List Volume'!B95</f>
        <v>0.90353820872762192</v>
      </c>
      <c r="C95" s="1147">
        <f>'Sold Volume'!C95/'List Volume'!C95</f>
        <v>0.92250843994468279</v>
      </c>
      <c r="D95" s="1147">
        <f>'Sold Volume'!D95/'List Volume'!D95</f>
        <v>0.92025719686537533</v>
      </c>
      <c r="E95" s="1147">
        <f>'Sold Volume'!E95/'List Volume'!E95</f>
        <v>0.87408255230778631</v>
      </c>
      <c r="F95" s="1147">
        <f>'Sold Volume'!I95/'List Volume'!I95</f>
        <v>0.87644656439772728</v>
      </c>
      <c r="G95" s="1147">
        <f>'Sold Volume'!J95/'List Volume'!J95</f>
        <v>0.8961563120618693</v>
      </c>
      <c r="H95" s="1148">
        <f>'Sold Volume'!K95/'List Volume'!K95</f>
        <v>0.91390531117784202</v>
      </c>
    </row>
    <row r="96" spans="1:8" ht="13.5" thickBot="1" x14ac:dyDescent="0.25">
      <c r="A96" s="809">
        <v>39361</v>
      </c>
      <c r="B96" s="1147">
        <f>'Sold Volume'!B96/'List Volume'!B96</f>
        <v>0.90920535037044836</v>
      </c>
      <c r="C96" s="1147">
        <f>'Sold Volume'!C96/'List Volume'!C96</f>
        <v>0.91652703889391618</v>
      </c>
      <c r="D96" s="1147">
        <f>'Sold Volume'!D96/'List Volume'!D96</f>
        <v>0.92619540701860881</v>
      </c>
      <c r="E96" s="1147">
        <f>'Sold Volume'!E96/'List Volume'!E96</f>
        <v>0.8997698850382525</v>
      </c>
      <c r="F96" s="1147">
        <f>'Sold Volume'!I96/'List Volume'!I96</f>
        <v>0.8760874288693371</v>
      </c>
      <c r="G96" s="1147">
        <f>'Sold Volume'!J96/'List Volume'!J96</f>
        <v>0.89705057503553753</v>
      </c>
      <c r="H96" s="1148">
        <f>'Sold Volume'!K96/'List Volume'!K96</f>
        <v>0.91270869593012915</v>
      </c>
    </row>
    <row r="97" spans="1:8" ht="13.5" thickBot="1" x14ac:dyDescent="0.25">
      <c r="A97" s="809">
        <v>39392</v>
      </c>
      <c r="B97" s="1147">
        <f>'Sold Volume'!B97/'List Volume'!B97</f>
        <v>0.88112082498205802</v>
      </c>
      <c r="C97" s="1147">
        <f>'Sold Volume'!C97/'List Volume'!C97</f>
        <v>0.9078012765527177</v>
      </c>
      <c r="D97" s="1147">
        <f>'Sold Volume'!D97/'List Volume'!D97</f>
        <v>0.91340258502412675</v>
      </c>
      <c r="E97" s="1147">
        <f>'Sold Volume'!E97/'List Volume'!E97</f>
        <v>0.88404502044085032</v>
      </c>
      <c r="F97" s="1147">
        <f>'Sold Volume'!I97/'List Volume'!I97</f>
        <v>0.90855102421580614</v>
      </c>
      <c r="G97" s="1147">
        <f>'Sold Volume'!J97/'List Volume'!J97</f>
        <v>0.90430300526373597</v>
      </c>
      <c r="H97" s="1148">
        <f>'Sold Volume'!K97/'List Volume'!K97</f>
        <v>0.91217955089304625</v>
      </c>
    </row>
    <row r="98" spans="1:8" ht="13.5" thickBot="1" x14ac:dyDescent="0.25">
      <c r="A98" s="810">
        <v>39422</v>
      </c>
      <c r="B98" s="1149">
        <f>'Sold Volume'!B98/'List Volume'!B98</f>
        <v>0.90192224466520343</v>
      </c>
      <c r="C98" s="1149">
        <f>'Sold Volume'!C98/'List Volume'!C98</f>
        <v>0.9199077022898634</v>
      </c>
      <c r="D98" s="1149">
        <f>'Sold Volume'!D98/'List Volume'!D98</f>
        <v>0.89324172699888493</v>
      </c>
      <c r="E98" s="1149">
        <f>'Sold Volume'!E98/'List Volume'!E98</f>
        <v>0.88473956948551602</v>
      </c>
      <c r="F98" s="1149">
        <f>'Sold Volume'!I98/'List Volume'!I98</f>
        <v>0.90332803743337398</v>
      </c>
      <c r="G98" s="1149">
        <f>'Sold Volume'!J98/'List Volume'!J98</f>
        <v>0.90368424542235548</v>
      </c>
      <c r="H98" s="1150">
        <f>'Sold Volume'!K98/'List Volume'!K98</f>
        <v>0.91162089213696529</v>
      </c>
    </row>
    <row r="99" spans="1:8" ht="13.5" thickBot="1" x14ac:dyDescent="0.25">
      <c r="A99" s="805">
        <v>39453</v>
      </c>
      <c r="B99" s="1143">
        <f>'Sold Volume'!B99/'List Volume'!B99</f>
        <v>0.8884016254612731</v>
      </c>
      <c r="C99" s="1143">
        <f>'Sold Volume'!C99/'List Volume'!C99</f>
        <v>0.90456016155803554</v>
      </c>
      <c r="D99" s="1143">
        <f>'Sold Volume'!D99/'List Volume'!D99</f>
        <v>0.91503703068126685</v>
      </c>
      <c r="E99" s="1143">
        <f>'Sold Volume'!E99/'List Volume'!E99</f>
        <v>0.89337946136704516</v>
      </c>
      <c r="F99" s="1143">
        <f>'Sold Volume'!I99/'List Volume'!I99</f>
        <v>0.88860016362125915</v>
      </c>
      <c r="G99" s="1143">
        <f>'Sold Volume'!J99/'List Volume'!J99</f>
        <v>0.89501729659878237</v>
      </c>
      <c r="H99" s="1144">
        <f>'Sold Volume'!K99/'List Volume'!K99</f>
        <v>0.89501729659878237</v>
      </c>
    </row>
    <row r="100" spans="1:8" ht="13.5" thickBot="1" x14ac:dyDescent="0.25">
      <c r="A100" s="806">
        <v>39484</v>
      </c>
      <c r="B100" s="1143">
        <f>'Sold Volume'!B100/'List Volume'!B100</f>
        <v>0.8885338530558643</v>
      </c>
      <c r="C100" s="1143">
        <f>'Sold Volume'!C100/'List Volume'!C100</f>
        <v>0.91646031562968</v>
      </c>
      <c r="D100" s="1143">
        <f>'Sold Volume'!D100/'List Volume'!D100</f>
        <v>0.9095550409209584</v>
      </c>
      <c r="E100" s="1143">
        <f>'Sold Volume'!E100/'List Volume'!E100</f>
        <v>0.89990477443929173</v>
      </c>
      <c r="F100" s="1143">
        <f>'Sold Volume'!I100/'List Volume'!I100</f>
        <v>0.89859850584143419</v>
      </c>
      <c r="G100" s="1143">
        <f>'Sold Volume'!J100/'List Volume'!J100</f>
        <v>0.90271235920317228</v>
      </c>
      <c r="H100" s="1144">
        <f>'Sold Volume'!K100/'List Volume'!K100</f>
        <v>0.89895198956505307</v>
      </c>
    </row>
    <row r="101" spans="1:8" ht="13.5" thickBot="1" x14ac:dyDescent="0.25">
      <c r="A101" s="806">
        <v>39513</v>
      </c>
      <c r="B101" s="1143">
        <f>'Sold Volume'!B101/'List Volume'!B101</f>
        <v>0.90590892738517415</v>
      </c>
      <c r="C101" s="1143">
        <f>'Sold Volume'!C101/'List Volume'!C101</f>
        <v>0.91541939135603634</v>
      </c>
      <c r="D101" s="1143">
        <f>'Sold Volume'!D101/'List Volume'!D101</f>
        <v>0.90082270639278994</v>
      </c>
      <c r="E101" s="1143">
        <f>'Sold Volume'!E101/'List Volume'!E101</f>
        <v>0.91588566868707444</v>
      </c>
      <c r="F101" s="1143">
        <f>'Sold Volume'!I101/'List Volume'!I101</f>
        <v>0.90032886967601067</v>
      </c>
      <c r="G101" s="1143">
        <f>'Sold Volume'!J101/'List Volume'!J101</f>
        <v>0.90539692153263573</v>
      </c>
      <c r="H101" s="1144">
        <f>'Sold Volume'!K101/'List Volume'!K101</f>
        <v>0.90142200858689803</v>
      </c>
    </row>
    <row r="102" spans="1:8" ht="13.5" thickBot="1" x14ac:dyDescent="0.25">
      <c r="A102" s="806">
        <v>39544</v>
      </c>
      <c r="B102" s="1143">
        <f>'Sold Volume'!B102/'List Volume'!B102</f>
        <v>0.90438127819610159</v>
      </c>
      <c r="C102" s="1143">
        <f>'Sold Volume'!C102/'List Volume'!C102</f>
        <v>0.90769005973032946</v>
      </c>
      <c r="D102" s="1143">
        <f>'Sold Volume'!D102/'List Volume'!D102</f>
        <v>0.90219599191042987</v>
      </c>
      <c r="E102" s="1143">
        <f>'Sold Volume'!E102/'List Volume'!E102</f>
        <v>0.90791687877089622</v>
      </c>
      <c r="F102" s="1143">
        <f>'Sold Volume'!I102/'List Volume'!I102</f>
        <v>0.87685170922660494</v>
      </c>
      <c r="G102" s="1143">
        <f>'Sold Volume'!J102/'List Volume'!J102</f>
        <v>0.89346141762915521</v>
      </c>
      <c r="H102" s="1144">
        <f>'Sold Volume'!K102/'List Volume'!K102</f>
        <v>0.89905391747251273</v>
      </c>
    </row>
    <row r="103" spans="1:8" ht="13.5" thickBot="1" x14ac:dyDescent="0.25">
      <c r="A103" s="806">
        <v>39574</v>
      </c>
      <c r="B103" s="1143">
        <f>'Sold Volume'!B103/'List Volume'!B103</f>
        <v>0.89507390686268162</v>
      </c>
      <c r="C103" s="1143">
        <f>'Sold Volume'!C103/'List Volume'!C103</f>
        <v>0.90820732084672318</v>
      </c>
      <c r="D103" s="1143">
        <f>'Sold Volume'!D103/'List Volume'!D103</f>
        <v>0.89253465280137567</v>
      </c>
      <c r="E103" s="1143">
        <f>'Sold Volume'!E103/'List Volume'!E103</f>
        <v>0.88718959813001064</v>
      </c>
      <c r="F103" s="1143">
        <f>'Sold Volume'!I103/'List Volume'!I103</f>
        <v>0.90298121419760313</v>
      </c>
      <c r="G103" s="1143">
        <f>'Sold Volume'!J103/'List Volume'!J103</f>
        <v>0.90059852263914486</v>
      </c>
      <c r="H103" s="1144">
        <f>'Sold Volume'!K103/'List Volume'!K103</f>
        <v>0.89942423869051025</v>
      </c>
    </row>
    <row r="104" spans="1:8" ht="13.5" thickBot="1" x14ac:dyDescent="0.25">
      <c r="A104" s="806">
        <v>39605</v>
      </c>
      <c r="B104" s="1143">
        <f>'Sold Volume'!B104/'List Volume'!B104</f>
        <v>0.90646927101379104</v>
      </c>
      <c r="C104" s="1143">
        <f>'Sold Volume'!C104/'List Volume'!C104</f>
        <v>0.91773349554156425</v>
      </c>
      <c r="D104" s="1143">
        <f>'Sold Volume'!D104/'List Volume'!D104</f>
        <v>0.90053695542218293</v>
      </c>
      <c r="E104" s="1143">
        <f>'Sold Volume'!E104/'List Volume'!E104</f>
        <v>0.85462838305977984</v>
      </c>
      <c r="F104" s="1143">
        <f>'Sold Volume'!I104/'List Volume'!I104</f>
        <v>0.89281461212281199</v>
      </c>
      <c r="G104" s="1143">
        <f>'Sold Volume'!J104/'List Volume'!J104</f>
        <v>0.89643713929338631</v>
      </c>
      <c r="H104" s="1144">
        <f>'Sold Volume'!K104/'List Volume'!K104</f>
        <v>0.8988593571352943</v>
      </c>
    </row>
    <row r="105" spans="1:8" ht="13.5" thickBot="1" x14ac:dyDescent="0.25">
      <c r="A105" s="806">
        <v>39635</v>
      </c>
      <c r="B105" s="1143">
        <f>'Sold Volume'!B105/'List Volume'!B105</f>
        <v>0.91445651963266761</v>
      </c>
      <c r="C105" s="1143">
        <f>'Sold Volume'!C105/'List Volume'!C105</f>
        <v>0.91467433122072561</v>
      </c>
      <c r="D105" s="1143">
        <f>'Sold Volume'!D105/'List Volume'!D105</f>
        <v>0.9165250269502333</v>
      </c>
      <c r="E105" s="1143">
        <f>'Sold Volume'!E105/'List Volume'!E105</f>
        <v>0.89723970589005986</v>
      </c>
      <c r="F105" s="1143">
        <f>'Sold Volume'!I105/'List Volume'!I105</f>
        <v>0.88698328353158751</v>
      </c>
      <c r="G105" s="1143">
        <f>'Sold Volume'!J105/'List Volume'!J105</f>
        <v>0.9025928452264893</v>
      </c>
      <c r="H105" s="1144">
        <f>'Sold Volume'!K105/'List Volume'!K105</f>
        <v>0.89927838603540577</v>
      </c>
    </row>
    <row r="106" spans="1:8" ht="13.5" thickBot="1" x14ac:dyDescent="0.25">
      <c r="A106" s="806">
        <v>39666</v>
      </c>
      <c r="B106" s="1143">
        <f>'Sold Volume'!B106/'List Volume'!B106</f>
        <v>0.91789745152089197</v>
      </c>
      <c r="C106" s="1143">
        <f>'Sold Volume'!C106/'List Volume'!C106</f>
        <v>0.92101170830191659</v>
      </c>
      <c r="D106" s="1143">
        <f>'Sold Volume'!D106/'List Volume'!D106</f>
        <v>0.91490329620655575</v>
      </c>
      <c r="E106" s="1143">
        <f>'Sold Volume'!E106/'List Volume'!E106</f>
        <v>0.90585850642659582</v>
      </c>
      <c r="F106" s="1143">
        <f>'Sold Volume'!I106/'List Volume'!I106</f>
        <v>0.89431120696438626</v>
      </c>
      <c r="G106" s="1143">
        <f>'Sold Volume'!J106/'List Volume'!J106</f>
        <v>0.90785362775153677</v>
      </c>
      <c r="H106" s="1144">
        <f>'Sold Volume'!K106/'List Volume'!K106</f>
        <v>0.9000645840071696</v>
      </c>
    </row>
    <row r="107" spans="1:8" ht="13.5" thickBot="1" x14ac:dyDescent="0.25">
      <c r="A107" s="806">
        <v>39697</v>
      </c>
      <c r="B107" s="1143">
        <f>'Sold Volume'!B107/'List Volume'!B107</f>
        <v>0.93074003688045592</v>
      </c>
      <c r="C107" s="1143">
        <f>'Sold Volume'!C107/'List Volume'!C107</f>
        <v>0.90841022963848439</v>
      </c>
      <c r="D107" s="1143">
        <f>'Sold Volume'!D107/'List Volume'!D107</f>
        <v>0.89979561533758412</v>
      </c>
      <c r="E107" s="1143">
        <f>'Sold Volume'!E107/'List Volume'!E107</f>
        <v>0.87498061542595018</v>
      </c>
      <c r="F107" s="1143">
        <f>'Sold Volume'!I107/'List Volume'!I107</f>
        <v>0.84699730863972267</v>
      </c>
      <c r="G107" s="1143">
        <f>'Sold Volume'!J107/'List Volume'!J107</f>
        <v>0.88492065169039935</v>
      </c>
      <c r="H107" s="1144">
        <f>'Sold Volume'!K107/'List Volume'!K107</f>
        <v>0.89883790191168378</v>
      </c>
    </row>
    <row r="108" spans="1:8" ht="13.5" thickBot="1" x14ac:dyDescent="0.25">
      <c r="A108" s="806">
        <v>39727</v>
      </c>
      <c r="B108" s="1143">
        <f>'Sold Volume'!B108/'List Volume'!B108</f>
        <v>0.92348496126567403</v>
      </c>
      <c r="C108" s="1143">
        <f>'Sold Volume'!C108/'List Volume'!C108</f>
        <v>0.91300043125829156</v>
      </c>
      <c r="D108" s="1143">
        <f>'Sold Volume'!D108/'List Volume'!D108</f>
        <v>0.89640747239330187</v>
      </c>
      <c r="E108" s="1143">
        <f>'Sold Volume'!E108/'List Volume'!E108</f>
        <v>0.86574604778373132</v>
      </c>
      <c r="F108" s="1143">
        <f>'Sold Volume'!I108/'List Volume'!I108</f>
        <v>0.8347717490696438</v>
      </c>
      <c r="G108" s="1143">
        <f>'Sold Volume'!J108/'List Volume'!J108</f>
        <v>0.87850825781112862</v>
      </c>
      <c r="H108" s="1144">
        <f>'Sold Volume'!K108/'List Volume'!K108</f>
        <v>0.89727322873745308</v>
      </c>
    </row>
    <row r="109" spans="1:8" ht="13.5" thickBot="1" x14ac:dyDescent="0.25">
      <c r="A109" s="806">
        <v>39758</v>
      </c>
      <c r="B109" s="1143">
        <f>'Sold Volume'!B109/'List Volume'!B109</f>
        <v>0.92792869800348865</v>
      </c>
      <c r="C109" s="1143">
        <f>'Sold Volume'!C109/'List Volume'!C109</f>
        <v>0.89717342969704583</v>
      </c>
      <c r="D109" s="1143">
        <f>'Sold Volume'!D109/'List Volume'!D109</f>
        <v>0.8905120555800814</v>
      </c>
      <c r="E109" s="1143">
        <f>'Sold Volume'!E109/'List Volume'!E109</f>
        <v>0.85316483080471217</v>
      </c>
      <c r="F109" s="1143">
        <f>'Sold Volume'!I109/'List Volume'!I109</f>
        <v>0.87843463697963264</v>
      </c>
      <c r="G109" s="1143">
        <f>'Sold Volume'!J109/'List Volume'!J109</f>
        <v>0.89303832785797344</v>
      </c>
      <c r="H109" s="1144">
        <f>'Sold Volume'!K109/'List Volume'!K109</f>
        <v>0.89707488917639511</v>
      </c>
    </row>
    <row r="110" spans="1:8" ht="13.5" thickBot="1" x14ac:dyDescent="0.25">
      <c r="A110" s="807">
        <v>39788</v>
      </c>
      <c r="B110" s="1145">
        <f>'Sold Volume'!B110/'List Volume'!B110</f>
        <v>0.91715268813932416</v>
      </c>
      <c r="C110" s="1145">
        <f>'Sold Volume'!C110/'List Volume'!C110</f>
        <v>0.90588756888411681</v>
      </c>
      <c r="D110" s="1145">
        <f>'Sold Volume'!D110/'List Volume'!D110</f>
        <v>0.88119233143677111</v>
      </c>
      <c r="E110" s="1145">
        <f>'Sold Volume'!E110/'List Volume'!E110</f>
        <v>0.88825111990492234</v>
      </c>
      <c r="F110" s="1145">
        <f>'Sold Volume'!I110/'List Volume'!I110</f>
        <v>0.83852855384862024</v>
      </c>
      <c r="G110" s="1145">
        <f>'Sold Volume'!J110/'List Volume'!J110</f>
        <v>0.8817064278789527</v>
      </c>
      <c r="H110" s="1146">
        <f>'Sold Volume'!K110/'List Volume'!K110</f>
        <v>0.89618927177187535</v>
      </c>
    </row>
    <row r="111" spans="1:8" ht="13.5" thickBot="1" x14ac:dyDescent="0.25">
      <c r="A111" s="811">
        <v>39819</v>
      </c>
      <c r="B111" s="1151">
        <f>'Sold Volume'!B111/'List Volume'!B111</f>
        <v>0.92002035975970009</v>
      </c>
      <c r="C111" s="1151">
        <f>'Sold Volume'!C111/'List Volume'!C111</f>
        <v>0.90031669029438444</v>
      </c>
      <c r="D111" s="1151">
        <f>'Sold Volume'!D111/'List Volume'!D111</f>
        <v>0.91091173005258619</v>
      </c>
      <c r="E111" s="1151">
        <f>'Sold Volume'!E111/'List Volume'!E111</f>
        <v>0.87159863945578231</v>
      </c>
      <c r="F111" s="1151">
        <f>'Sold Volume'!I111/'List Volume'!I111</f>
        <v>0.84415839310611573</v>
      </c>
      <c r="G111" s="1151">
        <f>'Sold Volume'!J111/'List Volume'!J111</f>
        <v>0.88131906713269559</v>
      </c>
      <c r="H111" s="1152">
        <f>'Sold Volume'!K111/'List Volume'!K111</f>
        <v>0.88131906713269559</v>
      </c>
    </row>
    <row r="112" spans="1:8" ht="13.5" thickBot="1" x14ac:dyDescent="0.25">
      <c r="A112" s="811">
        <v>39850</v>
      </c>
      <c r="B112" s="1151">
        <f>'Sold Volume'!B112/'List Volume'!B112</f>
        <v>0.90740183374254091</v>
      </c>
      <c r="C112" s="1151">
        <f>'Sold Volume'!C112/'List Volume'!C112</f>
        <v>0.90059560836007857</v>
      </c>
      <c r="D112" s="1151">
        <f>'Sold Volume'!D112/'List Volume'!D112</f>
        <v>0.89847145496777137</v>
      </c>
      <c r="E112" s="1151">
        <f>'Sold Volume'!E112/'List Volume'!E112</f>
        <v>0.84359747357024695</v>
      </c>
      <c r="F112" s="1151">
        <f>'Sold Volume'!I112/'List Volume'!I112</f>
        <v>0.87898345407612299</v>
      </c>
      <c r="G112" s="1151">
        <f>'Sold Volume'!J112/'List Volume'!J112</f>
        <v>0.88888744901872008</v>
      </c>
      <c r="H112" s="1152">
        <f>'Sold Volume'!K112/'List Volume'!K112</f>
        <v>0.88544853915706223</v>
      </c>
    </row>
    <row r="113" spans="1:8" ht="13.5" thickBot="1" x14ac:dyDescent="0.25">
      <c r="A113" s="811">
        <v>39878</v>
      </c>
      <c r="B113" s="1151">
        <f>'Sold Volume'!B113/'List Volume'!B113</f>
        <v>0.92025646120571414</v>
      </c>
      <c r="C113" s="1151">
        <f>'Sold Volume'!C113/'List Volume'!C113</f>
        <v>0.90351977998269295</v>
      </c>
      <c r="D113" s="1151">
        <f>'Sold Volume'!D113/'List Volume'!D113</f>
        <v>0.89343153791102314</v>
      </c>
      <c r="E113" s="1151">
        <f>'Sold Volume'!E113/'List Volume'!E113</f>
        <v>0.84474804689009264</v>
      </c>
      <c r="F113" s="1151">
        <f>'Sold Volume'!I113/'List Volume'!I113</f>
        <v>0.85491901162159523</v>
      </c>
      <c r="G113" s="1151">
        <f>'Sold Volume'!J113/'List Volume'!J113</f>
        <v>0.88110830081848046</v>
      </c>
      <c r="H113" s="1152">
        <f>'Sold Volume'!K113/'List Volume'!K113</f>
        <v>0.88351148102864518</v>
      </c>
    </row>
    <row r="114" spans="1:8" ht="13.5" thickBot="1" x14ac:dyDescent="0.25">
      <c r="A114" s="811">
        <v>39909</v>
      </c>
      <c r="B114" s="1151">
        <f>'Sold Volume'!B114/'List Volume'!B114</f>
        <v>0.93142898835124566</v>
      </c>
      <c r="C114" s="1151">
        <f>'Sold Volume'!C114/'List Volume'!C114</f>
        <v>0.90854281362561717</v>
      </c>
      <c r="D114" s="1151">
        <f>'Sold Volume'!D114/'List Volume'!D114</f>
        <v>0.89180017139215984</v>
      </c>
      <c r="E114" s="1151">
        <f>'Sold Volume'!E114/'List Volume'!E114</f>
        <v>0.90784852454597054</v>
      </c>
      <c r="F114" s="1151">
        <f>'Sold Volume'!I114/'List Volume'!I114</f>
        <v>0.84022767420234601</v>
      </c>
      <c r="G114" s="1151">
        <f>'Sold Volume'!J114/'List Volume'!J114</f>
        <v>0.88410065032436813</v>
      </c>
      <c r="H114" s="1152">
        <f>'Sold Volume'!K114/'List Volume'!K114</f>
        <v>0.88369829244709186</v>
      </c>
    </row>
    <row r="115" spans="1:8" ht="13.5" thickBot="1" x14ac:dyDescent="0.25">
      <c r="A115" s="811">
        <v>39939</v>
      </c>
      <c r="B115" s="1151">
        <f>'Sold Volume'!B115/'List Volume'!B115</f>
        <v>0.9238538561794799</v>
      </c>
      <c r="C115" s="1151">
        <f>'Sold Volume'!C115/'List Volume'!C115</f>
        <v>0.91129813738585919</v>
      </c>
      <c r="D115" s="1151">
        <f>'Sold Volume'!D115/'List Volume'!D115</f>
        <v>0.91406523020397623</v>
      </c>
      <c r="E115" s="1151">
        <f>'Sold Volume'!E115/'List Volume'!E115</f>
        <v>0.88852196468296829</v>
      </c>
      <c r="F115" s="1151">
        <f>'Sold Volume'!I115/'List Volume'!I115</f>
        <v>0.83917749834802458</v>
      </c>
      <c r="G115" s="1151">
        <f>'Sold Volume'!J115/'List Volume'!J115</f>
        <v>0.88478556109701745</v>
      </c>
      <c r="H115" s="1152">
        <f>'Sold Volume'!K115/'List Volume'!K115</f>
        <v>0.88396930170689136</v>
      </c>
    </row>
    <row r="116" spans="1:8" ht="13.5" thickBot="1" x14ac:dyDescent="0.25">
      <c r="A116" s="811">
        <v>39970</v>
      </c>
      <c r="B116" s="1151">
        <f>'Sold Volume'!B116/'List Volume'!B116</f>
        <v>0.93606672590709417</v>
      </c>
      <c r="C116" s="1151">
        <f>'Sold Volume'!C116/'List Volume'!C116</f>
        <v>0.91265673310265971</v>
      </c>
      <c r="D116" s="1151">
        <f>'Sold Volume'!D116/'List Volume'!D116</f>
        <v>0.89778663090641753</v>
      </c>
      <c r="E116" s="1151">
        <f>'Sold Volume'!E116/'List Volume'!E116</f>
        <v>0.87511311735530595</v>
      </c>
      <c r="F116" s="1151">
        <f>'Sold Volume'!I116/'List Volume'!I116</f>
        <v>0.86391026693171391</v>
      </c>
      <c r="G116" s="1151">
        <f>'Sold Volume'!J116/'List Volume'!J116</f>
        <v>0.89487111130113839</v>
      </c>
      <c r="H116" s="1152">
        <f>'Sold Volume'!K116/'List Volume'!K116</f>
        <v>0.88620329000402553</v>
      </c>
    </row>
    <row r="117" spans="1:8" ht="13.5" thickBot="1" x14ac:dyDescent="0.25">
      <c r="A117" s="811">
        <v>40000</v>
      </c>
      <c r="B117" s="1151">
        <f>'Sold Volume'!B117/'List Volume'!B117</f>
        <v>0.9376184734412738</v>
      </c>
      <c r="C117" s="1151">
        <f>'Sold Volume'!C117/'List Volume'!C117</f>
        <v>0.90810768662353014</v>
      </c>
      <c r="D117" s="1151">
        <f>'Sold Volume'!D117/'List Volume'!D117</f>
        <v>0.90603976074654191</v>
      </c>
      <c r="E117" s="1151">
        <f>'Sold Volume'!E117/'List Volume'!E117</f>
        <v>0.86101497578433261</v>
      </c>
      <c r="F117" s="1151">
        <f>'Sold Volume'!I117/'List Volume'!I117</f>
        <v>0.86263981004272039</v>
      </c>
      <c r="G117" s="1151">
        <f>'Sold Volume'!J117/'List Volume'!J117</f>
        <v>0.89658147720298653</v>
      </c>
      <c r="H117" s="1152">
        <f>'Sold Volume'!K117/'List Volume'!K117</f>
        <v>0.88777125134222323</v>
      </c>
    </row>
    <row r="118" spans="1:8" ht="13.5" thickBot="1" x14ac:dyDescent="0.25">
      <c r="A118" s="811">
        <v>40031</v>
      </c>
      <c r="B118" s="1151">
        <f>'Sold Volume'!B118/'List Volume'!B118</f>
        <v>0.93756128563164243</v>
      </c>
      <c r="C118" s="1151">
        <f>'Sold Volume'!C118/'List Volume'!C118</f>
        <v>0.91434310367879801</v>
      </c>
      <c r="D118" s="1151">
        <f>'Sold Volume'!D118/'List Volume'!D118</f>
        <v>0.9061784498926021</v>
      </c>
      <c r="E118" s="1151">
        <f>'Sold Volume'!E118/'List Volume'!E118</f>
        <v>0.87685990890039589</v>
      </c>
      <c r="F118" s="1151">
        <f>'Sold Volume'!I118/'List Volume'!I118</f>
        <v>0.87359569743539012</v>
      </c>
      <c r="G118" s="1151">
        <f>'Sold Volume'!J118/'List Volume'!J118</f>
        <v>0.90272540351918396</v>
      </c>
      <c r="H118" s="1152">
        <f>'Sold Volume'!K118/'List Volume'!K118</f>
        <v>0.88946386542271927</v>
      </c>
    </row>
    <row r="119" spans="1:8" ht="13.5" thickBot="1" x14ac:dyDescent="0.25">
      <c r="A119" s="811">
        <v>40062</v>
      </c>
      <c r="B119" s="1151">
        <f>'Sold Volume'!B119/'List Volume'!B119</f>
        <v>0.93646404312915676</v>
      </c>
      <c r="C119" s="1151">
        <f>'Sold Volume'!C119/'List Volume'!C119</f>
        <v>0.91524213011856004</v>
      </c>
      <c r="D119" s="1151">
        <f>'Sold Volume'!D119/'List Volume'!D119</f>
        <v>0.89349906169709314</v>
      </c>
      <c r="E119" s="1151">
        <f>'Sold Volume'!E119/'List Volume'!E119</f>
        <v>0.89292493745835799</v>
      </c>
      <c r="F119" s="1151">
        <f>'Sold Volume'!I119/'List Volume'!I119</f>
        <v>0.87702781093740256</v>
      </c>
      <c r="G119" s="1151">
        <f>'Sold Volume'!J119/'List Volume'!J119</f>
        <v>0.90182995361538754</v>
      </c>
      <c r="H119" s="1152">
        <f>'Sold Volume'!K119/'List Volume'!K119</f>
        <v>0.89079479857593769</v>
      </c>
    </row>
    <row r="120" spans="1:8" ht="13.5" thickBot="1" x14ac:dyDescent="0.25">
      <c r="A120" s="811">
        <v>40092</v>
      </c>
      <c r="B120" s="1151">
        <f>'Sold Volume'!B120/'List Volume'!B120</f>
        <v>0.9373161519676404</v>
      </c>
      <c r="C120" s="1151">
        <f>'Sold Volume'!C120/'List Volume'!C120</f>
        <v>0.92193881669060296</v>
      </c>
      <c r="D120" s="1151">
        <f>'Sold Volume'!D120/'List Volume'!D120</f>
        <v>0.90913936782519011</v>
      </c>
      <c r="E120" s="1151">
        <f>'Sold Volume'!E120/'List Volume'!E120</f>
        <v>0.86523303304606769</v>
      </c>
      <c r="F120" s="1151">
        <f>'Sold Volume'!I120/'List Volume'!I120</f>
        <v>0.86436576853090608</v>
      </c>
      <c r="G120" s="1151">
        <f>'Sold Volume'!J120/'List Volume'!J120</f>
        <v>0.90123998943906702</v>
      </c>
      <c r="H120" s="1152">
        <f>'Sold Volume'!K120/'List Volume'!K120</f>
        <v>0.89177062907448601</v>
      </c>
    </row>
    <row r="121" spans="1:8" ht="13.5" thickBot="1" x14ac:dyDescent="0.25">
      <c r="A121" s="811">
        <v>40123</v>
      </c>
      <c r="B121" s="1151">
        <f>'Sold Volume'!B121/'List Volume'!B121</f>
        <v>0.94486365591128374</v>
      </c>
      <c r="C121" s="1151">
        <f>'Sold Volume'!C121/'List Volume'!C121</f>
        <v>0.91119259856719015</v>
      </c>
      <c r="D121" s="1151">
        <f>'Sold Volume'!D121/'List Volume'!D121</f>
        <v>0.89164101095165638</v>
      </c>
      <c r="E121" s="1151">
        <f>'Sold Volume'!E121/'List Volume'!E121</f>
        <v>0.8395616512454035</v>
      </c>
      <c r="F121" s="1151">
        <f>'Sold Volume'!I121/'List Volume'!I121</f>
        <v>0.86053537946315017</v>
      </c>
      <c r="G121" s="1151">
        <f>'Sold Volume'!J121/'List Volume'!J121</f>
        <v>0.89527707130735912</v>
      </c>
      <c r="H121" s="1152">
        <f>'Sold Volume'!K121/'List Volume'!K121</f>
        <v>0.89203997268768265</v>
      </c>
    </row>
    <row r="122" spans="1:8" ht="13.5" thickBot="1" x14ac:dyDescent="0.25">
      <c r="A122" s="811">
        <v>40153</v>
      </c>
      <c r="B122" s="1153">
        <f>'Sold Volume'!B122/'List Volume'!B122</f>
        <v>0.92989106000492994</v>
      </c>
      <c r="C122" s="1153">
        <f>'Sold Volume'!C122/'List Volume'!C122</f>
        <v>0.92276728962718868</v>
      </c>
      <c r="D122" s="1153">
        <f>'Sold Volume'!D122/'List Volume'!D122</f>
        <v>0.90137163456665281</v>
      </c>
      <c r="E122" s="1153">
        <f>'Sold Volume'!E122/'List Volume'!E122</f>
        <v>0.89817724701445634</v>
      </c>
      <c r="F122" s="1153">
        <f>'Sold Volume'!I122/'List Volume'!I122</f>
        <v>0.86630460546076193</v>
      </c>
      <c r="G122" s="1153">
        <f>'Sold Volume'!J122/'List Volume'!J122</f>
        <v>0.90038929435263482</v>
      </c>
      <c r="H122" s="1154">
        <f>'Sold Volume'!K122/'List Volume'!K122</f>
        <v>0.89279449737736039</v>
      </c>
    </row>
    <row r="123" spans="1:8" ht="13.5" thickBot="1" x14ac:dyDescent="0.25">
      <c r="A123" s="812">
        <v>40184</v>
      </c>
      <c r="B123" s="1143">
        <f>'Sold Volume'!B123/'List Volume'!B123</f>
        <v>0.92675253604186481</v>
      </c>
      <c r="C123" s="1143">
        <f>'Sold Volume'!C123/'List Volume'!C123</f>
        <v>0.92291575199762621</v>
      </c>
      <c r="D123" s="1143">
        <f>'Sold Volume'!D123/'List Volume'!D123</f>
        <v>0.90835081860134259</v>
      </c>
      <c r="E123" s="1143">
        <f>'Sold Volume'!E123/'List Volume'!E123</f>
        <v>0.87912989828436228</v>
      </c>
      <c r="F123" s="1143">
        <f>'Sold Volume'!I123/'List Volume'!I123</f>
        <v>0.84427477143563134</v>
      </c>
      <c r="G123" s="1143">
        <f>'Sold Volume'!J123/'List Volume'!J123</f>
        <v>0.88497751518243339</v>
      </c>
      <c r="H123" s="1144">
        <f>'Sold Volume'!K123/'List Volume'!K123</f>
        <v>0.88497751518243339</v>
      </c>
    </row>
    <row r="124" spans="1:8" ht="13.5" thickBot="1" x14ac:dyDescent="0.25">
      <c r="A124" s="813">
        <v>40215</v>
      </c>
      <c r="B124" s="1143">
        <f>'Sold Volume'!B124/'List Volume'!B124</f>
        <v>0.93465833151160549</v>
      </c>
      <c r="C124" s="1143">
        <f>'Sold Volume'!C124/'List Volume'!C124</f>
        <v>0.91932037795175725</v>
      </c>
      <c r="D124" s="1143">
        <f>'Sold Volume'!D124/'List Volume'!D124</f>
        <v>0.91094020873288684</v>
      </c>
      <c r="E124" s="1143">
        <f>'Sold Volume'!E124/'List Volume'!E124</f>
        <v>0.90872227240790926</v>
      </c>
      <c r="F124" s="1143">
        <f>'Sold Volume'!I124/'List Volume'!I124</f>
        <v>0.85025644013630086</v>
      </c>
      <c r="G124" s="1143">
        <f>'Sold Volume'!J124/'List Volume'!J124</f>
        <v>0.90048631172191884</v>
      </c>
      <c r="H124" s="1144">
        <f>'Sold Volume'!K124/'List Volume'!K124</f>
        <v>0.89212904002157167</v>
      </c>
    </row>
    <row r="125" spans="1:8" ht="13.5" thickBot="1" x14ac:dyDescent="0.25">
      <c r="A125" s="813">
        <v>40243</v>
      </c>
      <c r="B125" s="1143">
        <f>'Sold Volume'!B125/'List Volume'!B125</f>
        <v>0.93661943906944267</v>
      </c>
      <c r="C125" s="1143">
        <f>'Sold Volume'!C125/'List Volume'!C125</f>
        <v>0.91967718084730687</v>
      </c>
      <c r="D125" s="1143">
        <f>'Sold Volume'!D125/'List Volume'!D125</f>
        <v>0.90924209758123309</v>
      </c>
      <c r="E125" s="1143">
        <f>'Sold Volume'!E125/'List Volume'!E125</f>
        <v>0.90606894716689224</v>
      </c>
      <c r="F125" s="1143">
        <f>'Sold Volume'!I125/'List Volume'!I125</f>
        <v>0.85540516030880331</v>
      </c>
      <c r="G125" s="1143">
        <f>'Sold Volume'!J125/'List Volume'!J125</f>
        <v>0.89308110091096593</v>
      </c>
      <c r="H125" s="1144">
        <f>'Sold Volume'!K125/'List Volume'!K125</f>
        <v>0.89257096467008268</v>
      </c>
    </row>
    <row r="126" spans="1:8" ht="13.5" thickBot="1" x14ac:dyDescent="0.25">
      <c r="A126" s="813">
        <v>40274</v>
      </c>
      <c r="B126" s="1143">
        <f>'Sold Volume'!B126/'List Volume'!B126</f>
        <v>0.93499018760169528</v>
      </c>
      <c r="C126" s="1143">
        <f>'Sold Volume'!C126/'List Volume'!C126</f>
        <v>0.92306037003940944</v>
      </c>
      <c r="D126" s="1143">
        <f>'Sold Volume'!D126/'List Volume'!D126</f>
        <v>0.91539571793348007</v>
      </c>
      <c r="E126" s="1143">
        <f>'Sold Volume'!E126/'List Volume'!E126</f>
        <v>0.9078608615649727</v>
      </c>
      <c r="F126" s="1143">
        <f>'Sold Volume'!I126/'List Volume'!I126</f>
        <v>0.87818252770709648</v>
      </c>
      <c r="G126" s="1143">
        <f>'Sold Volume'!J126/'List Volume'!J126</f>
        <v>0.9061851222312074</v>
      </c>
      <c r="H126" s="1144">
        <f>'Sold Volume'!K126/'List Volume'!K126</f>
        <v>0.89706556573368368</v>
      </c>
    </row>
    <row r="127" spans="1:8" ht="13.5" thickBot="1" x14ac:dyDescent="0.25">
      <c r="A127" s="813">
        <v>40304</v>
      </c>
      <c r="B127" s="1143">
        <f>'Sold Volume'!B127/'List Volume'!B127</f>
        <v>0.94067040034984517</v>
      </c>
      <c r="C127" s="1143">
        <f>'Sold Volume'!C127/'List Volume'!C127</f>
        <v>0.91297282893434106</v>
      </c>
      <c r="D127" s="1143">
        <f>'Sold Volume'!D127/'List Volume'!D127</f>
        <v>0.91119821399467027</v>
      </c>
      <c r="E127" s="1143">
        <f>'Sold Volume'!E127/'List Volume'!E127</f>
        <v>0.8922987257780014</v>
      </c>
      <c r="F127" s="1143">
        <f>'Sold Volume'!I127/'List Volume'!I127</f>
        <v>0.89811347721745893</v>
      </c>
      <c r="G127" s="1143">
        <f>'Sold Volume'!J127/'List Volume'!J127</f>
        <v>0.91072339818324832</v>
      </c>
      <c r="H127" s="1144">
        <f>'Sold Volume'!K127/'List Volume'!K127</f>
        <v>0.90000091107867908</v>
      </c>
    </row>
    <row r="128" spans="1:8" ht="13.5" thickBot="1" x14ac:dyDescent="0.25">
      <c r="A128" s="813">
        <v>40335</v>
      </c>
      <c r="B128" s="1143">
        <f>'Sold Volume'!B128/'List Volume'!B128</f>
        <v>0.94084408133166775</v>
      </c>
      <c r="C128" s="1143">
        <f>'Sold Volume'!C128/'List Volume'!C128</f>
        <v>0.9265388511555418</v>
      </c>
      <c r="D128" s="1143">
        <f>'Sold Volume'!D128/'List Volume'!D128</f>
        <v>0.91438726592682196</v>
      </c>
      <c r="E128" s="1143">
        <f>'Sold Volume'!E128/'List Volume'!E128</f>
        <v>0.89504851309974875</v>
      </c>
      <c r="F128" s="1143">
        <f>'Sold Volume'!I128/'List Volume'!I128</f>
        <v>0.89422616034567526</v>
      </c>
      <c r="G128" s="1143">
        <f>'Sold Volume'!J128/'List Volume'!J128</f>
        <v>0.91385884207456036</v>
      </c>
      <c r="H128" s="1144">
        <f>'Sold Volume'!K128/'List Volume'!K128</f>
        <v>0.90231278408751714</v>
      </c>
    </row>
    <row r="129" spans="1:8" ht="13.5" thickBot="1" x14ac:dyDescent="0.25">
      <c r="A129" s="813">
        <v>40365</v>
      </c>
      <c r="B129" s="1143">
        <f>'Sold Volume'!B129/'List Volume'!B129</f>
        <v>0.94254811544520745</v>
      </c>
      <c r="C129" s="1143">
        <f>'Sold Volume'!C129/'List Volume'!C129</f>
        <v>0.92011606002261126</v>
      </c>
      <c r="D129" s="1143">
        <f>'Sold Volume'!D129/'List Volume'!D129</f>
        <v>0.91680494210840424</v>
      </c>
      <c r="E129" s="1143">
        <f>'Sold Volume'!E129/'List Volume'!E129</f>
        <v>0.9113330344385151</v>
      </c>
      <c r="F129" s="1143">
        <f>'Sold Volume'!I129/'List Volume'!I129</f>
        <v>0.88807398244236546</v>
      </c>
      <c r="G129" s="1143">
        <f>'Sold Volume'!J129/'List Volume'!J129</f>
        <v>0.90587859353155087</v>
      </c>
      <c r="H129" s="1144">
        <f>'Sold Volume'!K129/'List Volume'!K129</f>
        <v>0.90279833128107778</v>
      </c>
    </row>
    <row r="130" spans="1:8" ht="13.5" thickBot="1" x14ac:dyDescent="0.25">
      <c r="A130" s="813">
        <v>40396</v>
      </c>
      <c r="B130" s="1143">
        <f>'Sold Volume'!B130/'List Volume'!B130</f>
        <v>0.94324099653648807</v>
      </c>
      <c r="C130" s="1143">
        <f>'Sold Volume'!C130/'List Volume'!C130</f>
        <v>0.92361101311017346</v>
      </c>
      <c r="D130" s="1143">
        <f>'Sold Volume'!D130/'List Volume'!D130</f>
        <v>0.90197511987104861</v>
      </c>
      <c r="E130" s="1143">
        <f>'Sold Volume'!E130/'List Volume'!E130</f>
        <v>0.87524743308836173</v>
      </c>
      <c r="F130" s="1143">
        <f>'Sold Volume'!I130/'List Volume'!I130</f>
        <v>0.85673192100350393</v>
      </c>
      <c r="G130" s="1143">
        <f>'Sold Volume'!J130/'List Volume'!J130</f>
        <v>0.90352171402826675</v>
      </c>
      <c r="H130" s="1144">
        <f>'Sold Volume'!K130/'List Volume'!K130</f>
        <v>0.90285230897471858</v>
      </c>
    </row>
    <row r="131" spans="1:8" ht="13.5" thickBot="1" x14ac:dyDescent="0.25">
      <c r="A131" s="813">
        <v>40427</v>
      </c>
      <c r="B131" s="1143">
        <f>'Sold Volume'!B131/'List Volume'!B131</f>
        <v>0.93813971343526881</v>
      </c>
      <c r="C131" s="1143">
        <f>'Sold Volume'!C131/'List Volume'!C131</f>
        <v>0.93202124863252134</v>
      </c>
      <c r="D131" s="1143">
        <f>'Sold Volume'!D131/'List Volume'!D131</f>
        <v>0.90127681733297249</v>
      </c>
      <c r="E131" s="1143">
        <f>'Sold Volume'!E131/'List Volume'!E131</f>
        <v>0.90761409285479089</v>
      </c>
      <c r="F131" s="1143">
        <f>'Sold Volume'!I131/'List Volume'!I131</f>
        <v>0.8393903340520823</v>
      </c>
      <c r="G131" s="1143">
        <f>'Sold Volume'!J131/'List Volume'!J131</f>
        <v>0.8970710791267581</v>
      </c>
      <c r="H131" s="1144">
        <f>'Sold Volume'!K131/'List Volume'!K131</f>
        <v>0.9024618936386346</v>
      </c>
    </row>
    <row r="132" spans="1:8" ht="13.5" thickBot="1" x14ac:dyDescent="0.25">
      <c r="A132" s="813">
        <v>40457</v>
      </c>
      <c r="B132" s="1143">
        <f>'Sold Volume'!B132/'List Volume'!B132</f>
        <v>0.93609207425790131</v>
      </c>
      <c r="C132" s="1143">
        <f>'Sold Volume'!C132/'List Volume'!C132</f>
        <v>0.92366981047140284</v>
      </c>
      <c r="D132" s="1143">
        <f>'Sold Volume'!D132/'List Volume'!D132</f>
        <v>0.90168481001870071</v>
      </c>
      <c r="E132" s="1143">
        <f>'Sold Volume'!E132/'List Volume'!E132</f>
        <v>0.86657591880868012</v>
      </c>
      <c r="F132" s="1143">
        <f>'Sold Volume'!I132/'List Volume'!I132</f>
        <v>0.84695412885508603</v>
      </c>
      <c r="G132" s="1143">
        <f>'Sold Volume'!J132/'List Volume'!J132</f>
        <v>0.89017589071251735</v>
      </c>
      <c r="H132" s="1144">
        <f>'Sold Volume'!K132/'List Volume'!K132</f>
        <v>0.90170024426056428</v>
      </c>
    </row>
    <row r="133" spans="1:8" ht="13.5" thickBot="1" x14ac:dyDescent="0.25">
      <c r="A133" s="813">
        <v>40488</v>
      </c>
      <c r="B133" s="1143">
        <f>'Sold Volume'!B133/'List Volume'!B133</f>
        <v>0.93130503335876558</v>
      </c>
      <c r="C133" s="1143">
        <f>'Sold Volume'!C133/'List Volume'!C133</f>
        <v>0.92935857587440185</v>
      </c>
      <c r="D133" s="1143">
        <f>'Sold Volume'!D133/'List Volume'!D133</f>
        <v>0.8941629452508435</v>
      </c>
      <c r="E133" s="1143">
        <f>'Sold Volume'!E133/'List Volume'!E133</f>
        <v>0.89698627268801445</v>
      </c>
      <c r="F133" s="1143">
        <f>'Sold Volume'!I133/'List Volume'!I133</f>
        <v>0.84899527238576122</v>
      </c>
      <c r="G133" s="1143">
        <f>'Sold Volume'!J133/'List Volume'!J133</f>
        <v>0.89624525503359265</v>
      </c>
      <c r="H133" s="1144">
        <f>'Sold Volume'!K133/'List Volume'!K133</f>
        <v>0.90137250543049086</v>
      </c>
    </row>
    <row r="134" spans="1:8" ht="13.5" thickBot="1" x14ac:dyDescent="0.25">
      <c r="A134" s="814">
        <v>40518</v>
      </c>
      <c r="B134" s="1143">
        <f>'Sold Volume'!B134/'List Volume'!B134</f>
        <v>0.93330983445008142</v>
      </c>
      <c r="C134" s="1143">
        <f>'Sold Volume'!C134/'List Volume'!C134</f>
        <v>0.92594652905928543</v>
      </c>
      <c r="D134" s="1143">
        <f>'Sold Volume'!D134/'List Volume'!D134</f>
        <v>0.92945597471635544</v>
      </c>
      <c r="E134" s="1143">
        <f>'Sold Volume'!E134/'List Volume'!E134</f>
        <v>0.89755407243247309</v>
      </c>
      <c r="F134" s="1143">
        <f>'Sold Volume'!I134/'List Volume'!I134</f>
        <v>0.82904545642179284</v>
      </c>
      <c r="G134" s="1143">
        <f>'Sold Volume'!J134/'List Volume'!J134</f>
        <v>0.88914623237164048</v>
      </c>
      <c r="H134" s="1144">
        <f>'Sold Volume'!K134/'List Volume'!K134</f>
        <v>0.90043287325016641</v>
      </c>
    </row>
    <row r="135" spans="1:8" x14ac:dyDescent="0.2">
      <c r="A135" s="815">
        <v>40549</v>
      </c>
      <c r="B135" s="1155">
        <f>'Sold Volume'!B135/'List Volume'!B135</f>
        <v>0.93506518456164489</v>
      </c>
      <c r="C135" s="1155">
        <f>'Sold Volume'!C135/'List Volume'!C135</f>
        <v>0.92218412916977177</v>
      </c>
      <c r="D135" s="1155">
        <f>'Sold Volume'!D135/'List Volume'!D135</f>
        <v>0.92314228383288954</v>
      </c>
      <c r="E135" s="1155">
        <f>'Sold Volume'!E135/'List Volume'!E135</f>
        <v>0.91350770215594712</v>
      </c>
      <c r="F135" s="1155">
        <f>'Sold Volume'!I135/'List Volume'!I135</f>
        <v>0.86343578515114328</v>
      </c>
      <c r="G135" s="1155">
        <f>'Sold Volume'!J135/'List Volume'!J135</f>
        <v>0.89827964077261668</v>
      </c>
      <c r="H135" s="1156">
        <f>'Sold Volume'!K135/'List Volume'!K135</f>
        <v>0.89827964077261668</v>
      </c>
    </row>
    <row r="136" spans="1:8" x14ac:dyDescent="0.2">
      <c r="A136" s="786">
        <v>40580</v>
      </c>
      <c r="B136" s="1157">
        <f>'Sold Volume'!B136/'List Volume'!B136</f>
        <v>0.93332025095911642</v>
      </c>
      <c r="C136" s="1157">
        <f>'Sold Volume'!C136/'List Volume'!C136</f>
        <v>0.92242145227010708</v>
      </c>
      <c r="D136" s="1157">
        <f>'Sold Volume'!D136/'List Volume'!D136</f>
        <v>0.90765534473763698</v>
      </c>
      <c r="E136" s="1157">
        <f>'Sold Volume'!E136/'List Volume'!E136</f>
        <v>0.88991765853265004</v>
      </c>
      <c r="F136" s="1157">
        <f>'Sold Volume'!I136/'List Volume'!I136</f>
        <v>0.88932953352921185</v>
      </c>
      <c r="G136" s="1157">
        <f>'Sold Volume'!J136/'List Volume'!J136</f>
        <v>0.90894130849971044</v>
      </c>
      <c r="H136" s="1158">
        <f>'Sold Volume'!K136/'List Volume'!K136</f>
        <v>0.90402585465620433</v>
      </c>
    </row>
    <row r="137" spans="1:8" x14ac:dyDescent="0.2">
      <c r="A137" s="786">
        <v>40608</v>
      </c>
      <c r="B137" s="1157">
        <f>'Sold Volume'!B137/'List Volume'!B137</f>
        <v>0.9291686547963357</v>
      </c>
      <c r="C137" s="1157">
        <f>'Sold Volume'!C137/'List Volume'!C137</f>
        <v>0.92483825888624993</v>
      </c>
      <c r="D137" s="1157">
        <f>'Sold Volume'!D137/'List Volume'!D137</f>
        <v>0.91423890431106725</v>
      </c>
      <c r="E137" s="1157">
        <f>'Sold Volume'!E137/'List Volume'!E137</f>
        <v>0.92073902865422497</v>
      </c>
      <c r="F137" s="1157">
        <f>'Sold Volume'!I137/'List Volume'!I137</f>
        <v>0.88601625342497681</v>
      </c>
      <c r="G137" s="1157">
        <f>'Sold Volume'!J137/'List Volume'!J137</f>
        <v>0.9091201734494081</v>
      </c>
      <c r="H137" s="1158">
        <f>'Sold Volume'!K137/'List Volume'!K137</f>
        <v>0.906328966468682</v>
      </c>
    </row>
    <row r="138" spans="1:8" x14ac:dyDescent="0.2">
      <c r="A138" s="786">
        <v>40639</v>
      </c>
      <c r="B138" s="1157">
        <f>'Sold Volume'!B138/'List Volume'!B138</f>
        <v>0.9375100974375371</v>
      </c>
      <c r="C138" s="1157">
        <f>'Sold Volume'!C138/'List Volume'!C138</f>
        <v>0.92075547161895066</v>
      </c>
      <c r="D138" s="1157">
        <f>'Sold Volume'!D138/'List Volume'!D138</f>
        <v>0.91191514155327302</v>
      </c>
      <c r="E138" s="1157">
        <f>'Sold Volume'!E138/'List Volume'!E138</f>
        <v>0.92001036924360169</v>
      </c>
      <c r="F138" s="1157">
        <f>'Sold Volume'!I138/'List Volume'!I138</f>
        <v>0.88983506476176921</v>
      </c>
      <c r="G138" s="1157">
        <f>'Sold Volume'!J138/'List Volume'!J138</f>
        <v>0.90971870865227444</v>
      </c>
      <c r="H138" s="1158">
        <f>'Sold Volume'!K138/'List Volume'!K138</f>
        <v>0.90747259377906153</v>
      </c>
    </row>
    <row r="139" spans="1:8" x14ac:dyDescent="0.2">
      <c r="A139" s="786">
        <v>40669</v>
      </c>
      <c r="B139" s="1157">
        <f>'Sold Volume'!B139/'List Volume'!B139</f>
        <v>0.93600999294245879</v>
      </c>
      <c r="C139" s="1157">
        <f>'Sold Volume'!C139/'List Volume'!C139</f>
        <v>0.91692484709268463</v>
      </c>
      <c r="D139" s="1157">
        <f>'Sold Volume'!D139/'List Volume'!D139</f>
        <v>0.91436653145250413</v>
      </c>
      <c r="E139" s="1157">
        <f>'Sold Volume'!E139/'List Volume'!E139</f>
        <v>0.91070242148953062</v>
      </c>
      <c r="F139" s="1157">
        <f>'Sold Volume'!I139/'List Volume'!I139</f>
        <v>0.9018491328555438</v>
      </c>
      <c r="G139" s="1157">
        <f>'Sold Volume'!J139/'List Volume'!J139</f>
        <v>0.91257587247835681</v>
      </c>
      <c r="H139" s="1158">
        <f>'Sold Volume'!K139/'List Volume'!K139</f>
        <v>0.90870191625220653</v>
      </c>
    </row>
    <row r="140" spans="1:8" x14ac:dyDescent="0.2">
      <c r="A140" s="786">
        <v>40700</v>
      </c>
      <c r="B140" s="1157">
        <f>'Sold Volume'!B140/'List Volume'!B140</f>
        <v>0.92937973256663731</v>
      </c>
      <c r="C140" s="1157">
        <f>'Sold Volume'!C140/'List Volume'!C140</f>
        <v>0.93325265128800827</v>
      </c>
      <c r="D140" s="1157">
        <f>'Sold Volume'!D140/'List Volume'!D140</f>
        <v>0.93673427434332424</v>
      </c>
      <c r="E140" s="1157">
        <f>'Sold Volume'!E140/'List Volume'!E140</f>
        <v>0.90273112648334308</v>
      </c>
      <c r="F140" s="1157">
        <f>'Sold Volume'!I140/'List Volume'!I140</f>
        <v>0.88216655542438049</v>
      </c>
      <c r="G140" s="1157">
        <f>'Sold Volume'!J140/'List Volume'!J140</f>
        <v>0.91102858484391747</v>
      </c>
      <c r="H140" s="1158">
        <f>'Sold Volume'!K140/'List Volume'!K140</f>
        <v>0.90909273129944279</v>
      </c>
    </row>
    <row r="141" spans="1:8" x14ac:dyDescent="0.2">
      <c r="A141" s="786">
        <v>40730</v>
      </c>
      <c r="B141" s="1157">
        <f>'Sold Volume'!B141/'List Volume'!B141</f>
        <v>0.93424760012333752</v>
      </c>
      <c r="C141" s="1157">
        <f>'Sold Volume'!C141/'List Volume'!C141</f>
        <v>0.92535185518431773</v>
      </c>
      <c r="D141" s="1157">
        <f>'Sold Volume'!D141/'List Volume'!D141</f>
        <v>0.91400434674539122</v>
      </c>
      <c r="E141" s="1157">
        <f>'Sold Volume'!E141/'List Volume'!E141</f>
        <v>0.90691753014104903</v>
      </c>
      <c r="F141" s="1157">
        <f>'Sold Volume'!I141/'List Volume'!I141</f>
        <v>0.8647681639834176</v>
      </c>
      <c r="G141" s="1157">
        <f>'Sold Volume'!J141/'List Volume'!J141</f>
        <v>0.8978635094812456</v>
      </c>
      <c r="H141" s="1158">
        <f>'Sold Volume'!K141/'List Volume'!K141</f>
        <v>0.90779677623864485</v>
      </c>
    </row>
    <row r="142" spans="1:8" x14ac:dyDescent="0.2">
      <c r="A142" s="786">
        <v>40761</v>
      </c>
      <c r="B142" s="1157">
        <f>'Sold Volume'!B142/'List Volume'!B142</f>
        <v>0.94300458220761063</v>
      </c>
      <c r="C142" s="1157">
        <f>'Sold Volume'!C142/'List Volume'!C142</f>
        <v>0.92119415994756859</v>
      </c>
      <c r="D142" s="1157">
        <f>'Sold Volume'!D142/'List Volume'!D142</f>
        <v>0.8886970809084348</v>
      </c>
      <c r="E142" s="1157">
        <f>'Sold Volume'!E142/'List Volume'!E142</f>
        <v>0.94100159520471793</v>
      </c>
      <c r="F142" s="1157">
        <f>'Sold Volume'!I142/'List Volume'!I142</f>
        <v>0.84837878948998791</v>
      </c>
      <c r="G142" s="1157">
        <f>'Sold Volume'!J142/'List Volume'!J142</f>
        <v>0.89694541025257168</v>
      </c>
      <c r="H142" s="1158">
        <f>'Sold Volume'!K142/'List Volume'!K142</f>
        <v>0.90681551270503435</v>
      </c>
    </row>
    <row r="143" spans="1:8" x14ac:dyDescent="0.2">
      <c r="A143" s="786">
        <v>40792</v>
      </c>
      <c r="B143" s="1157">
        <f>'Sold Volume'!B143/'List Volume'!B143</f>
        <v>0.93564843505716688</v>
      </c>
      <c r="C143" s="1157">
        <f>'Sold Volume'!C143/'List Volume'!C143</f>
        <v>0.92581343116449255</v>
      </c>
      <c r="D143" s="1157">
        <f>'Sold Volume'!D143/'List Volume'!D143</f>
        <v>0.91186694513196265</v>
      </c>
      <c r="E143" s="1157">
        <f>'Sold Volume'!E143/'List Volume'!E143</f>
        <v>0.85569272151725717</v>
      </c>
      <c r="F143" s="1157">
        <f>'Sold Volume'!I143/'List Volume'!I143</f>
        <v>0.89927416500191681</v>
      </c>
      <c r="G143" s="1157">
        <f>'Sold Volume'!J143/'List Volume'!J143</f>
        <v>0.91261778462051246</v>
      </c>
      <c r="H143" s="1158">
        <f>'Sold Volume'!K143/'List Volume'!K143</f>
        <v>0.90722113841762564</v>
      </c>
    </row>
    <row r="144" spans="1:8" x14ac:dyDescent="0.2">
      <c r="A144" s="786">
        <v>40822</v>
      </c>
      <c r="B144" s="1157">
        <f>'Sold Volume'!B144/'List Volume'!B144</f>
        <v>0.93932200209690553</v>
      </c>
      <c r="C144" s="1157">
        <f>'Sold Volume'!C144/'List Volume'!C144</f>
        <v>0.91425933551386174</v>
      </c>
      <c r="D144" s="1157">
        <f>'Sold Volume'!D144/'List Volume'!D144</f>
        <v>0.90714354643295836</v>
      </c>
      <c r="E144" s="1157">
        <f>'Sold Volume'!E144/'List Volume'!E144</f>
        <v>0.93253239807362853</v>
      </c>
      <c r="F144" s="1157">
        <f>'Sold Volume'!I144/'List Volume'!I144</f>
        <v>0.87171482538331158</v>
      </c>
      <c r="G144" s="1157">
        <f>'Sold Volume'!J144/'List Volume'!J144</f>
        <v>0.90546786426635872</v>
      </c>
      <c r="H144" s="1158">
        <f>'Sold Volume'!K144/'List Volume'!K144</f>
        <v>0.90711159032448763</v>
      </c>
    </row>
    <row r="145" spans="1:8" x14ac:dyDescent="0.2">
      <c r="A145" s="786">
        <v>40853</v>
      </c>
      <c r="B145" s="1157">
        <f>'Sold Volume'!B145/'List Volume'!B145</f>
        <v>0.93729787950041321</v>
      </c>
      <c r="C145" s="1157">
        <f>'Sold Volume'!C145/'List Volume'!C145</f>
        <v>0.92859299023339847</v>
      </c>
      <c r="D145" s="1157">
        <f>'Sold Volume'!D145/'List Volume'!D145</f>
        <v>0.92462994802553777</v>
      </c>
      <c r="E145" s="1157">
        <f>'Sold Volume'!E145/'List Volume'!E145</f>
        <v>0.90324067205317804</v>
      </c>
      <c r="F145" s="1157">
        <f>'Sold Volume'!I145/'List Volume'!I145</f>
        <v>0.89111745434103962</v>
      </c>
      <c r="G145" s="1157">
        <f>'Sold Volume'!J145/'List Volume'!J145</f>
        <v>0.91389960906951517</v>
      </c>
      <c r="H145" s="1158">
        <f>'Sold Volume'!K145/'List Volume'!K145</f>
        <v>0.90753796475431925</v>
      </c>
    </row>
    <row r="146" spans="1:8" ht="13.5" thickBot="1" x14ac:dyDescent="0.25">
      <c r="A146" s="816">
        <v>40883</v>
      </c>
      <c r="B146" s="1159">
        <f>'Sold Volume'!B146/'List Volume'!B146</f>
        <v>0.9303607911828089</v>
      </c>
      <c r="C146" s="1159">
        <f>'Sold Volume'!C146/'List Volume'!C146</f>
        <v>0.92511302953155972</v>
      </c>
      <c r="D146" s="1159">
        <f>'Sold Volume'!D146/'List Volume'!D146</f>
        <v>0.93040068608437765</v>
      </c>
      <c r="E146" s="1159">
        <f>'Sold Volume'!E146/'List Volume'!E146</f>
        <v>0.9120272482863796</v>
      </c>
      <c r="F146" s="1159">
        <f>'Sold Volume'!I146/'List Volume'!I146</f>
        <v>0.87546153846153851</v>
      </c>
      <c r="G146" s="1159">
        <f>'Sold Volume'!J146/'List Volume'!J146</f>
        <v>0.90768043296341561</v>
      </c>
      <c r="H146" s="1160">
        <f>'Sold Volume'!K146/'List Volume'!K146</f>
        <v>0.90754744779191099</v>
      </c>
    </row>
    <row r="147" spans="1:8" x14ac:dyDescent="0.2">
      <c r="A147" s="862">
        <v>40920</v>
      </c>
      <c r="B147" s="1161">
        <f>'Sold Volume'!B147/'List Volume'!B147</f>
        <v>0.93482530599243241</v>
      </c>
      <c r="C147" s="1161">
        <f>'Sold Volume'!C147/'List Volume'!C147</f>
        <v>0.91994458037047377</v>
      </c>
      <c r="D147" s="1161">
        <f>'Sold Volume'!D147/'List Volume'!D147</f>
        <v>0.93129405629192985</v>
      </c>
      <c r="E147" s="1161">
        <f>'Sold Volume'!E147/'List Volume'!E147</f>
        <v>0.89247188062584304</v>
      </c>
      <c r="F147" s="1161">
        <f>'Sold Volume'!I147/'List Volume'!I147</f>
        <v>0.89256162748551182</v>
      </c>
      <c r="G147" s="1161">
        <f>'Sold Volume'!J147/'List Volume'!J147</f>
        <v>0.91416608832605339</v>
      </c>
      <c r="H147" s="1162">
        <f>'Sold Volume'!K147/'List Volume'!K147</f>
        <v>0.91416608832605339</v>
      </c>
    </row>
    <row r="148" spans="1:8" x14ac:dyDescent="0.2">
      <c r="A148" s="827">
        <v>40951</v>
      </c>
      <c r="B148" s="1163">
        <f>'Sold Volume'!B148/'List Volume'!B148</f>
        <v>0.93564513952951989</v>
      </c>
      <c r="C148" s="1163">
        <f>'Sold Volume'!C148/'List Volume'!C148</f>
        <v>0.92809653537789838</v>
      </c>
      <c r="D148" s="1163">
        <f>'Sold Volume'!D148/'List Volume'!D148</f>
        <v>0.91955197916021958</v>
      </c>
      <c r="E148" s="1163">
        <f>'Sold Volume'!E148/'List Volume'!E148</f>
        <v>0.92791363778839142</v>
      </c>
      <c r="F148" s="1163">
        <f>'Sold Volume'!I148/'List Volume'!I148</f>
        <v>0.90422994160038639</v>
      </c>
      <c r="G148" s="1163">
        <f>'Sold Volume'!J148/'List Volume'!J148</f>
        <v>0.91993411593778074</v>
      </c>
      <c r="H148" s="1164">
        <f>'Sold Volume'!K148/'List Volume'!K148</f>
        <v>0.91737121608439331</v>
      </c>
    </row>
    <row r="149" spans="1:8" x14ac:dyDescent="0.2">
      <c r="A149" s="827">
        <v>40980</v>
      </c>
      <c r="B149" s="1163">
        <f>'Sold Volume'!B149/'List Volume'!B149</f>
        <v>0.93769301044160458</v>
      </c>
      <c r="C149" s="1163">
        <f>'Sold Volume'!C149/'List Volume'!C149</f>
        <v>0.93657372839344277</v>
      </c>
      <c r="D149" s="1163">
        <f>'Sold Volume'!D149/'List Volume'!D149</f>
        <v>0.92362123660379603</v>
      </c>
      <c r="E149" s="1163">
        <f>'Sold Volume'!E149/'List Volume'!E149</f>
        <v>0.92189756764001363</v>
      </c>
      <c r="F149" s="1163">
        <f>'Sold Volume'!I149/'List Volume'!I149</f>
        <v>0.90137231255595718</v>
      </c>
      <c r="G149" s="1163">
        <f>'Sold Volume'!J149/'List Volume'!J149</f>
        <v>0.92138632849434332</v>
      </c>
      <c r="H149" s="1164">
        <f>'Sold Volume'!K149/'List Volume'!K149</f>
        <v>0.91921742656368977</v>
      </c>
    </row>
    <row r="150" spans="1:8" x14ac:dyDescent="0.2">
      <c r="A150" s="827">
        <v>41011</v>
      </c>
      <c r="B150" s="1163">
        <f>'Sold Volume'!B150/'List Volume'!B150</f>
        <v>0.93976861786360544</v>
      </c>
      <c r="C150" s="1163">
        <f>'Sold Volume'!C150/'List Volume'!C150</f>
        <v>0.92852982179402765</v>
      </c>
      <c r="D150" s="1163">
        <f>'Sold Volume'!D150/'List Volume'!D150</f>
        <v>0.92999564808720703</v>
      </c>
      <c r="E150" s="1163">
        <f>'Sold Volume'!E150/'List Volume'!E150</f>
        <v>0.91376524444339302</v>
      </c>
      <c r="F150" s="1163">
        <f>'Sold Volume'!I150/'List Volume'!I150</f>
        <v>0.90212650809025918</v>
      </c>
      <c r="G150" s="1163">
        <f>'Sold Volume'!J150/'List Volume'!J150</f>
        <v>0.91912263713981945</v>
      </c>
      <c r="H150" s="1164">
        <f>'Sold Volume'!K150/'List Volume'!K150</f>
        <v>0.91918523096411009</v>
      </c>
    </row>
    <row r="151" spans="1:8" x14ac:dyDescent="0.2">
      <c r="A151" s="827">
        <v>41041</v>
      </c>
      <c r="B151" s="1163">
        <f>'Sold Volume'!B151/'List Volume'!B151</f>
        <v>0.9455803880134438</v>
      </c>
      <c r="C151" s="1163">
        <f>'Sold Volume'!C151/'List Volume'!C151</f>
        <v>0.93275832868234909</v>
      </c>
      <c r="D151" s="1163">
        <f>'Sold Volume'!D151/'List Volume'!D151</f>
        <v>0.93985951325938866</v>
      </c>
      <c r="E151" s="1163">
        <f>'Sold Volume'!E151/'List Volume'!E151</f>
        <v>0.91929341993738589</v>
      </c>
      <c r="F151" s="1163">
        <f>'Sold Volume'!I151/'List Volume'!I151</f>
        <v>0.89166743172511609</v>
      </c>
      <c r="G151" s="1163">
        <f>'Sold Volume'!J151/'List Volume'!J151</f>
        <v>0.91485766673706648</v>
      </c>
      <c r="H151" s="1164">
        <f>'Sold Volume'!K151/'List Volume'!K151</f>
        <v>0.91798353990174908</v>
      </c>
    </row>
    <row r="152" spans="1:8" x14ac:dyDescent="0.2">
      <c r="A152" s="827">
        <v>41072</v>
      </c>
      <c r="B152" s="1163">
        <f>'Sold Volume'!B152/'List Volume'!B152</f>
        <v>0.94404242986418585</v>
      </c>
      <c r="C152" s="1163">
        <f>'Sold Volume'!C152/'List Volume'!C152</f>
        <v>0.92730526706344241</v>
      </c>
      <c r="D152" s="1163">
        <f>'Sold Volume'!D152/'List Volume'!D152</f>
        <v>0.93241396343302363</v>
      </c>
      <c r="E152" s="1163">
        <f>'Sold Volume'!E152/'List Volume'!E152</f>
        <v>0.90529660303415338</v>
      </c>
      <c r="F152" s="1163">
        <f>'Sold Volume'!I152/'List Volume'!I152</f>
        <v>0.89563497219962684</v>
      </c>
      <c r="G152" s="1163">
        <f>'Sold Volume'!J152/'List Volume'!J152</f>
        <v>0.91770960625614695</v>
      </c>
      <c r="H152" s="1164">
        <f>'Sold Volume'!K152/'List Volume'!K152</f>
        <v>0.91793724604787308</v>
      </c>
    </row>
    <row r="153" spans="1:8" x14ac:dyDescent="0.2">
      <c r="A153" s="827">
        <v>41102</v>
      </c>
      <c r="B153" s="1163">
        <f>'Sold Volume'!B153/'List Volume'!B153</f>
        <v>0.94697968342626981</v>
      </c>
      <c r="C153" s="1163">
        <f>'Sold Volume'!C153/'List Volume'!C153</f>
        <v>0.93001595882941246</v>
      </c>
      <c r="D153" s="1163">
        <f>'Sold Volume'!D153/'List Volume'!D153</f>
        <v>0.92189386561331765</v>
      </c>
      <c r="E153" s="1163">
        <f>'Sold Volume'!E153/'List Volume'!E153</f>
        <v>0.93302651121304758</v>
      </c>
      <c r="F153" s="1163">
        <f>'Sold Volume'!I153/'List Volume'!I153</f>
        <v>0.90724211599460558</v>
      </c>
      <c r="G153" s="1163">
        <f>'Sold Volume'!J153/'List Volume'!J153</f>
        <v>0.92505885806823629</v>
      </c>
      <c r="H153" s="1164">
        <f>'Sold Volume'!K153/'List Volume'!K153</f>
        <v>0.9186474496171303</v>
      </c>
    </row>
    <row r="154" spans="1:8" x14ac:dyDescent="0.2">
      <c r="A154" s="827">
        <v>41133</v>
      </c>
      <c r="B154" s="1163">
        <f>'Sold Volume'!B154/'List Volume'!B154</f>
        <v>0.94040731468262939</v>
      </c>
      <c r="C154" s="1163">
        <f>'Sold Volume'!C154/'List Volume'!C154</f>
        <v>0.93829108280530649</v>
      </c>
      <c r="D154" s="1163">
        <f>'Sold Volume'!D154/'List Volume'!D154</f>
        <v>0.93437203241100097</v>
      </c>
      <c r="E154" s="1163">
        <f>'Sold Volume'!E154/'List Volume'!E154</f>
        <v>0.92287370829882565</v>
      </c>
      <c r="F154" s="1163">
        <f>'Sold Volume'!I154/'List Volume'!I154</f>
        <v>0.88077026285854909</v>
      </c>
      <c r="G154" s="1163">
        <f>'Sold Volume'!J154/'List Volume'!J154</f>
        <v>0.91679722117268148</v>
      </c>
      <c r="H154" s="1164">
        <f>'Sold Volume'!K154/'List Volume'!K154</f>
        <v>0.91847231667362783</v>
      </c>
    </row>
    <row r="155" spans="1:8" x14ac:dyDescent="0.2">
      <c r="A155" s="827">
        <v>41164</v>
      </c>
      <c r="B155" s="1163">
        <f>'Sold Volume'!B155/'List Volume'!B155</f>
        <v>0.94777900558602235</v>
      </c>
      <c r="C155" s="1163">
        <f>'Sold Volume'!C155/'List Volume'!C155</f>
        <v>0.94071527615676409</v>
      </c>
      <c r="D155" s="1163">
        <f>'Sold Volume'!D155/'List Volume'!D155</f>
        <v>0.92854533205451117</v>
      </c>
      <c r="E155" s="1163">
        <f>'Sold Volume'!E155/'List Volume'!E155</f>
        <v>0.89246686525722929</v>
      </c>
      <c r="F155" s="1163">
        <f>'Sold Volume'!I155/'List Volume'!I155</f>
        <v>0.90311413346446912</v>
      </c>
      <c r="G155" s="1163">
        <f>'Sold Volume'!J155/'List Volume'!J155</f>
        <v>0.92761328419265243</v>
      </c>
      <c r="H155" s="1164">
        <f>'Sold Volume'!K155/'List Volume'!K155</f>
        <v>0.9190835313214053</v>
      </c>
    </row>
    <row r="156" spans="1:8" x14ac:dyDescent="0.2">
      <c r="A156" s="827">
        <v>41194</v>
      </c>
      <c r="B156" s="1163">
        <f>'Sold Volume'!B156/'List Volume'!B156</f>
        <v>0.95004591387072801</v>
      </c>
      <c r="C156" s="1163">
        <f>'Sold Volume'!C156/'List Volume'!C156</f>
        <v>0.94350624418856099</v>
      </c>
      <c r="D156" s="1163">
        <f>'Sold Volume'!D156/'List Volume'!D156</f>
        <v>0.93064423075609148</v>
      </c>
      <c r="E156" s="1163">
        <f>'Sold Volume'!E156/'List Volume'!E156</f>
        <v>0.96410756142682719</v>
      </c>
      <c r="F156" s="1163">
        <f>'Sold Volume'!I156/'List Volume'!I156</f>
        <v>0.8960008778382923</v>
      </c>
      <c r="G156" s="1163">
        <f>'Sold Volume'!J156/'List Volume'!J156</f>
        <v>0.93159026235075171</v>
      </c>
      <c r="H156" s="1164">
        <f>'Sold Volume'!K156/'List Volume'!K156</f>
        <v>0.92000447548963005</v>
      </c>
    </row>
    <row r="157" spans="1:8" x14ac:dyDescent="0.2">
      <c r="A157" s="827">
        <v>41225</v>
      </c>
      <c r="B157" s="1163">
        <f>'Sold Volume'!B157/'List Volume'!B157</f>
        <v>0.95134242971477367</v>
      </c>
      <c r="C157" s="1163">
        <f>'Sold Volume'!C157/'List Volume'!C157</f>
        <v>0.95049234593554177</v>
      </c>
      <c r="D157" s="1163">
        <f>'Sold Volume'!D157/'List Volume'!D157</f>
        <v>0.93855450210252189</v>
      </c>
      <c r="E157" s="1163">
        <f>'Sold Volume'!E157/'List Volume'!E157</f>
        <v>0.9211476126685777</v>
      </c>
      <c r="F157" s="1163">
        <f>'Sold Volume'!I157/'List Volume'!I157</f>
        <v>0.88799475239249492</v>
      </c>
      <c r="G157" s="1163">
        <f>'Sold Volume'!J157/'List Volume'!J157</f>
        <v>0.91920212661944578</v>
      </c>
      <c r="H157" s="1164">
        <f>'Sold Volume'!K157/'List Volume'!K157</f>
        <v>0.91993035714050231</v>
      </c>
    </row>
    <row r="158" spans="1:8" ht="13.5" thickBot="1" x14ac:dyDescent="0.25">
      <c r="A158" s="863">
        <v>41255</v>
      </c>
      <c r="B158" s="1165">
        <f>'Sold Volume'!B158/'List Volume'!B158</f>
        <v>0.9499779445767883</v>
      </c>
      <c r="C158" s="1165">
        <f>'Sold Volume'!C158/'List Volume'!C158</f>
        <v>0.94053662509015634</v>
      </c>
      <c r="D158" s="1165">
        <f>'Sold Volume'!D158/'List Volume'!D158</f>
        <v>0.93559861760419971</v>
      </c>
      <c r="E158" s="1165">
        <f>'Sold Volume'!E158/'List Volume'!E158</f>
        <v>0.93241283130264163</v>
      </c>
      <c r="F158" s="1165">
        <f>'Sold Volume'!I158/'List Volume'!I158</f>
        <v>0.90325449694243565</v>
      </c>
      <c r="G158" s="1165">
        <f>'Sold Volume'!J158/'List Volume'!J158</f>
        <v>0.92747440667728009</v>
      </c>
      <c r="H158" s="1166">
        <f>'Sold Volume'!K158/'List Volume'!K158</f>
        <v>0.92055777148435836</v>
      </c>
    </row>
    <row r="159" spans="1:8" ht="13.5" thickBot="1" x14ac:dyDescent="0.25">
      <c r="A159" s="817">
        <v>41286</v>
      </c>
      <c r="B159" s="1167">
        <f>IF('List Volume'!B159=0,"",'Sold Volume'!B159/'List Volume'!B159)</f>
        <v>0.94967324905295214</v>
      </c>
      <c r="C159" s="1167">
        <f>IF('List Volume'!C159=0,"",'Sold Volume'!C159/'List Volume'!C159)</f>
        <v>0.94569215318066446</v>
      </c>
      <c r="D159" s="1167">
        <f>IF('List Volume'!D159=0,"",'Sold Volume'!D159/'List Volume'!D159)</f>
        <v>0.94601185809202359</v>
      </c>
      <c r="E159" s="1167">
        <f>IF('List Volume'!E159=0,"",'Sold Volume'!E159/'List Volume'!E159)</f>
        <v>0.92269339315183441</v>
      </c>
      <c r="F159" s="1167">
        <f>IF('List Volume'!I159=0,"",'Sold Volume'!G159/'List Volume'!I159)</f>
        <v>0.48048054469206031</v>
      </c>
      <c r="G159" s="1167">
        <f>IF('List Volume'!J159=0,"",'Sold Volume'!J159/'List Volume'!J159)</f>
        <v>0.93690370950579205</v>
      </c>
      <c r="H159" s="1167">
        <f>IF('List Volume'!K159=0,"",'Sold Volume'!K159/'List Volume'!K159)</f>
        <v>0.93690370950579205</v>
      </c>
    </row>
    <row r="160" spans="1:8" ht="13.5" thickBot="1" x14ac:dyDescent="0.25">
      <c r="A160" s="817">
        <v>41317</v>
      </c>
      <c r="B160" s="1167">
        <f>IF('List Volume'!B160=0,"",'Sold Volume'!B160/'List Volume'!B160)</f>
        <v>0.94359689215014853</v>
      </c>
      <c r="C160" s="1167">
        <f>IF('List Volume'!C160=0,"",'Sold Volume'!C160/'List Volume'!C160)</f>
        <v>0.94055227328843027</v>
      </c>
      <c r="D160" s="1167">
        <f>IF('List Volume'!D160=0,"",'Sold Volume'!D160/'List Volume'!D160)</f>
        <v>0.94226934752742841</v>
      </c>
      <c r="E160" s="1167">
        <f>IF('List Volume'!E160=0,"",'Sold Volume'!E160/'List Volume'!E160)</f>
        <v>0.9369451147552238</v>
      </c>
      <c r="F160" s="1167">
        <f>IF('List Volume'!I160=0,"",'Sold Volume'!G160/'List Volume'!I160)</f>
        <v>0.38883198168459226</v>
      </c>
      <c r="G160" s="1167">
        <f>IF('List Volume'!J160=0,"",'Sold Volume'!J160/'List Volume'!J160)</f>
        <v>0.93232930110095269</v>
      </c>
      <c r="H160" s="1167">
        <f>IF('List Volume'!K160=0,"",'Sold Volume'!K160/'List Volume'!K160)</f>
        <v>0.93432774643543881</v>
      </c>
    </row>
    <row r="161" spans="1:8" ht="13.5" thickBot="1" x14ac:dyDescent="0.25">
      <c r="A161" s="817">
        <v>41345</v>
      </c>
      <c r="B161" s="1167">
        <f>IF('List Volume'!B161=0,"",'Sold Volume'!B161/'List Volume'!B161)</f>
        <v>0.94844450636952071</v>
      </c>
      <c r="C161" s="1167">
        <f>IF('List Volume'!C161=0,"",'Sold Volume'!C161/'List Volume'!C161)</f>
        <v>0.94774400385779189</v>
      </c>
      <c r="D161" s="1167">
        <f>IF('List Volume'!D161=0,"",'Sold Volume'!D161/'List Volume'!D161)</f>
        <v>0.94139078938146536</v>
      </c>
      <c r="E161" s="1167">
        <f>IF('List Volume'!E161=0,"",'Sold Volume'!E161/'List Volume'!E161)</f>
        <v>0.94055331094655492</v>
      </c>
      <c r="F161" s="1167">
        <f>IF('List Volume'!I161=0,"",'Sold Volume'!I161/'List Volume'!I161)</f>
        <v>0.91236062729512657</v>
      </c>
      <c r="G161" s="1167">
        <f>IF('List Volume'!J161=0,"",'Sold Volume'!J161/'List Volume'!J161)</f>
        <v>0.93178648079880433</v>
      </c>
      <c r="H161" s="1167">
        <f>IF('List Volume'!K161=0,"",'Sold Volume'!K161/'List Volume'!K161)</f>
        <v>0.93320799636259866</v>
      </c>
    </row>
    <row r="162" spans="1:8" ht="13.5" thickBot="1" x14ac:dyDescent="0.25">
      <c r="A162" s="818">
        <v>41376</v>
      </c>
      <c r="B162" s="1167">
        <f>IF('List Volume'!B162=0,"",'Sold Volume'!B162/'List Volume'!B162)</f>
        <v>0.94567570383503918</v>
      </c>
      <c r="C162" s="1167">
        <f>IF('List Volume'!C162=0,"",'Sold Volume'!C162/'List Volume'!C162)</f>
        <v>0.95051702475097666</v>
      </c>
      <c r="D162" s="1167">
        <f>IF('List Volume'!D162=0,"",'Sold Volume'!D162/'List Volume'!D162)</f>
        <v>0.94714198062417243</v>
      </c>
      <c r="E162" s="1167">
        <f>IF('List Volume'!E162=0,"",'Sold Volume'!E162/'List Volume'!E162)</f>
        <v>0.93033280332807833</v>
      </c>
      <c r="F162" s="1167">
        <f>IF('List Volume'!I162=0,"",'Sold Volume'!I162/'List Volume'!I162)</f>
        <v>0.92124358194406364</v>
      </c>
      <c r="G162" s="1167">
        <f>IF('List Volume'!J162=0,"",'Sold Volume'!J162/'List Volume'!J162)</f>
        <v>0.93585033768566694</v>
      </c>
      <c r="H162" s="1167">
        <f>IF('List Volume'!K162=0,"",'Sold Volume'!K162/'List Volume'!K162)</f>
        <v>0.9341819302828408</v>
      </c>
    </row>
    <row r="163" spans="1:8" ht="13.5" thickBot="1" x14ac:dyDescent="0.25">
      <c r="A163" s="817">
        <v>41406</v>
      </c>
      <c r="B163" s="1167">
        <f>IF('List Volume'!B163=0,"",'Sold Volume'!B163/'List Volume'!B163)</f>
        <v>0.95005302898875932</v>
      </c>
      <c r="C163" s="1167">
        <f>IF('List Volume'!C163=0,"",'Sold Volume'!C163/'List Volume'!C163)</f>
        <v>0.94680874661378245</v>
      </c>
      <c r="D163" s="1167">
        <f>IF('List Volume'!D163=0,"",'Sold Volume'!D163/'List Volume'!D163)</f>
        <v>0.94703059474124163</v>
      </c>
      <c r="E163" s="1167">
        <f>IF('List Volume'!E163=0,"",'Sold Volume'!E163/'List Volume'!E163)</f>
        <v>0.92676277694396136</v>
      </c>
      <c r="F163" s="1167">
        <f>IF('List Volume'!I163=0,"",'Sold Volume'!I163/'List Volume'!I163)</f>
        <v>0.93107341188363979</v>
      </c>
      <c r="G163" s="1167">
        <f>IF('List Volume'!J163=0,"",'Sold Volume'!J163/'List Volume'!J163)</f>
        <v>0.93825705356848654</v>
      </c>
      <c r="H163" s="1167">
        <f>IF('List Volume'!K163=0,"",'Sold Volume'!K163/'List Volume'!K163)</f>
        <v>0.93529663919421879</v>
      </c>
    </row>
    <row r="164" spans="1:8" ht="13.5" thickBot="1" x14ac:dyDescent="0.25">
      <c r="A164" s="817">
        <v>41437</v>
      </c>
      <c r="B164" s="1167">
        <f>IF('List Volume'!B164=0,"",'Sold Volume'!B164/'List Volume'!B164)</f>
        <v>0.9541188705878404</v>
      </c>
      <c r="C164" s="1167">
        <f>IF('List Volume'!C164=0,"",'Sold Volume'!C164/'List Volume'!C164)</f>
        <v>0.94999074799307492</v>
      </c>
      <c r="D164" s="1167">
        <f>IF('List Volume'!D164=0,"",'Sold Volume'!D164/'List Volume'!D164)</f>
        <v>0.94708472138637223</v>
      </c>
      <c r="E164" s="1167">
        <f>IF('List Volume'!E164=0,"",'Sold Volume'!E164/'List Volume'!E164)</f>
        <v>0.94118447964438046</v>
      </c>
      <c r="F164" s="1167">
        <f>IF('List Volume'!I164=0,"",'Sold Volume'!I164/'List Volume'!I164)</f>
        <v>0.9197750144433664</v>
      </c>
      <c r="G164" s="1167">
        <f>IF('List Volume'!J164=0,"",'Sold Volume'!J164/'List Volume'!J164)</f>
        <v>0.93686186993307319</v>
      </c>
      <c r="H164" s="1167">
        <f>IF('List Volume'!K164=0,"",'Sold Volume'!K164/'List Volume'!K164)</f>
        <v>0.93556777018715265</v>
      </c>
    </row>
    <row r="165" spans="1:8" ht="13.5" thickBot="1" x14ac:dyDescent="0.25">
      <c r="A165" s="817">
        <v>41467</v>
      </c>
      <c r="B165" s="1167">
        <f>IF('List Volume'!B165=0,"",'Sold Volume'!B165/'List Volume'!B165)</f>
        <v>0.95855281962176797</v>
      </c>
      <c r="C165" s="1167">
        <f>IF('List Volume'!C165=0,"",'Sold Volume'!C165/'List Volume'!C165)</f>
        <v>0.95280666535099245</v>
      </c>
      <c r="D165" s="1167">
        <f>IF('List Volume'!D165=0,"",'Sold Volume'!D165/'List Volume'!D165)</f>
        <v>0.94852165960283596</v>
      </c>
      <c r="E165" s="1167">
        <f>IF('List Volume'!E165=0,"",'Sold Volume'!E165/'List Volume'!E165)</f>
        <v>0.93023956521021822</v>
      </c>
      <c r="F165" s="1167">
        <f>IF('List Volume'!I165=0,"",'Sold Volume'!I165/'List Volume'!I165)</f>
        <v>0.93869766462182891</v>
      </c>
      <c r="G165" s="1167">
        <f>IF('List Volume'!J165=0,"",'Sold Volume'!J165/'List Volume'!J165)</f>
        <v>0.94591741532734608</v>
      </c>
      <c r="H165" s="1167">
        <f>IF('List Volume'!K165=0,"",'Sold Volume'!K165/'List Volume'!K165)</f>
        <v>0.93685866147905994</v>
      </c>
    </row>
    <row r="166" spans="1:8" ht="13.5" thickBot="1" x14ac:dyDescent="0.25">
      <c r="A166" s="817">
        <v>41498</v>
      </c>
      <c r="B166" s="1167">
        <f>IF('List Volume'!B166=0,"",'Sold Volume'!B166/'List Volume'!B166)</f>
        <v>0.95490791106481054</v>
      </c>
      <c r="C166" s="1167">
        <f>IF('List Volume'!C166=0,"",'Sold Volume'!C166/'List Volume'!C166)</f>
        <v>0.95324546499094587</v>
      </c>
      <c r="D166" s="1167">
        <f>IF('List Volume'!D166=0,"",'Sold Volume'!D166/'List Volume'!D166)</f>
        <v>0.941307461062311</v>
      </c>
      <c r="E166" s="1167">
        <f>IF('List Volume'!E166=0,"",'Sold Volume'!E166/'List Volume'!E166)</f>
        <v>0.94994134167585054</v>
      </c>
      <c r="F166" s="1167">
        <f>IF('List Volume'!I166=0,"",'Sold Volume'!I166/'List Volume'!I166)</f>
        <v>0.91376972168076198</v>
      </c>
      <c r="G166" s="1167">
        <f>IF('List Volume'!J166=0,"",'Sold Volume'!J166/'List Volume'!J166)</f>
        <v>0.93547729543099956</v>
      </c>
      <c r="H166" s="1167">
        <f>IF('List Volume'!K166=0,"",'Sold Volume'!K166/'List Volume'!K166)</f>
        <v>0.93670545839885511</v>
      </c>
    </row>
    <row r="167" spans="1:8" ht="13.5" thickBot="1" x14ac:dyDescent="0.25">
      <c r="A167" s="817">
        <v>41529</v>
      </c>
      <c r="B167" s="1167">
        <f>IF('List Volume'!B167=0,"",'Sold Volume'!B167/'List Volume'!B167)</f>
        <v>0.95088100442926204</v>
      </c>
      <c r="C167" s="1167">
        <f>IF('List Volume'!C167=0,"",'Sold Volume'!C167/'List Volume'!C167)</f>
        <v>0.95400567474298115</v>
      </c>
      <c r="D167" s="1167">
        <f>IF('List Volume'!D167=0,"",'Sold Volume'!D167/'List Volume'!D167)</f>
        <v>0.94355800907960707</v>
      </c>
      <c r="E167" s="1167">
        <f>IF('List Volume'!E167=0,"",'Sold Volume'!E167/'List Volume'!E167)</f>
        <v>0.95501392924037865</v>
      </c>
      <c r="F167" s="1167">
        <f>IF('List Volume'!I167=0,"",'Sold Volume'!I167/'List Volume'!I167)</f>
        <v>0.93108770366661042</v>
      </c>
      <c r="G167" s="1167">
        <f>IF('List Volume'!J167=0,"",'Sold Volume'!J167/'List Volume'!J167)</f>
        <v>0.94430218921681108</v>
      </c>
      <c r="H167" s="1167">
        <f>IF('List Volume'!K167=0,"",'Sold Volume'!K167/'List Volume'!K167)</f>
        <v>0.93734464674301732</v>
      </c>
    </row>
    <row r="168" spans="1:8" ht="13.5" thickBot="1" x14ac:dyDescent="0.25">
      <c r="A168" s="817">
        <v>41559</v>
      </c>
      <c r="B168" s="1167">
        <f>IF('List Volume'!B168=0,"",'Sold Volume'!B168/'List Volume'!B168)</f>
        <v>0.96140808080871643</v>
      </c>
      <c r="C168" s="1167">
        <f>IF('List Volume'!C168=0,"",'Sold Volume'!C168/'List Volume'!C168)</f>
        <v>0.95298809402972806</v>
      </c>
      <c r="D168" s="1167">
        <f>IF('List Volume'!D168=0,"",'Sold Volume'!D168/'List Volume'!D168)</f>
        <v>0.94352181958915504</v>
      </c>
      <c r="E168" s="1167">
        <f>IF('List Volume'!E168=0,"",'Sold Volume'!E168/'List Volume'!E168)</f>
        <v>0.95172894282675757</v>
      </c>
      <c r="F168" s="1167">
        <f>IF('List Volume'!I168=0,"",'Sold Volume'!I168/'List Volume'!I168)</f>
        <v>0.9347770073186793</v>
      </c>
      <c r="G168" s="1167">
        <f>IF('List Volume'!J168=0,"",'Sold Volume'!J168/'List Volume'!J168)</f>
        <v>0.94752498992245171</v>
      </c>
      <c r="H168" s="1167">
        <f>IF('List Volume'!K168=0,"",'Sold Volume'!K168/'List Volume'!K168)</f>
        <v>0.93808267101251974</v>
      </c>
    </row>
    <row r="169" spans="1:8" ht="13.5" thickBot="1" x14ac:dyDescent="0.25">
      <c r="A169" s="817">
        <v>41590</v>
      </c>
      <c r="B169" s="1167">
        <f>IF('List Volume'!B169=0,"",'Sold Volume'!B169/'List Volume'!B169)</f>
        <v>0.95667063422709997</v>
      </c>
      <c r="C169" s="1167">
        <f>IF('List Volume'!C169=0,"",'Sold Volume'!C169/'List Volume'!C169)</f>
        <v>0.95583593080467977</v>
      </c>
      <c r="D169" s="1167">
        <f>IF('List Volume'!D169=0,"",'Sold Volume'!D169/'List Volume'!D169)</f>
        <v>0.94430552985158278</v>
      </c>
      <c r="E169" s="1167">
        <f>IF('List Volume'!E169=0,"",'Sold Volume'!E169/'List Volume'!E169)</f>
        <v>0.93518384093066498</v>
      </c>
      <c r="F169" s="1167">
        <f>IF('List Volume'!I169=0,"",'Sold Volume'!I169/'List Volume'!I169)</f>
        <v>0.9354715020098423</v>
      </c>
      <c r="G169" s="1167">
        <f>IF('List Volume'!J169=0,"",'Sold Volume'!J169/'List Volume'!J169)</f>
        <v>0.94695945814566096</v>
      </c>
      <c r="H169" s="1167">
        <f>IF('List Volume'!K169=0,"",'Sold Volume'!K169/'List Volume'!K169)</f>
        <v>0.93860801100331348</v>
      </c>
    </row>
    <row r="170" spans="1:8" ht="13.5" thickBot="1" x14ac:dyDescent="0.25">
      <c r="A170" s="817">
        <v>41620</v>
      </c>
      <c r="B170" s="1167">
        <f>IF('List Volume'!B170=0,"",'Sold Volume'!B170/'List Volume'!B170)</f>
        <v>0.95199836238015745</v>
      </c>
      <c r="C170" s="1167">
        <f>IF('List Volume'!C170=0,"",'Sold Volume'!C170/'List Volume'!C170)</f>
        <v>0.95109535803893808</v>
      </c>
      <c r="D170" s="1167">
        <f>IF('List Volume'!D170=0,"",'Sold Volume'!D170/'List Volume'!D170)</f>
        <v>0.94834873780823459</v>
      </c>
      <c r="E170" s="1167">
        <f>IF('List Volume'!E170=0,"",'Sold Volume'!E170/'List Volume'!E170)</f>
        <v>0.94888047454312441</v>
      </c>
      <c r="F170" s="1167">
        <f>IF('List Volume'!I170=0,"",'Sold Volume'!I170/'List Volume'!I170)</f>
        <v>0.92020371033820869</v>
      </c>
      <c r="G170" s="1167">
        <f>IF('List Volume'!J170=0,"",'Sold Volume'!J170/'List Volume'!J170)</f>
        <v>0.94015740906149403</v>
      </c>
      <c r="H170" s="1167">
        <f>IF('List Volume'!K170=0,"",'Sold Volume'!K170/'List Volume'!K170)</f>
        <v>0.93871880976136968</v>
      </c>
    </row>
    <row r="171" spans="1:8" x14ac:dyDescent="0.2">
      <c r="A171" s="824">
        <v>41651</v>
      </c>
      <c r="B171" s="1161">
        <f>IF('List Volume'!B171=0,"",'Sold Volume'!B171/'List Volume'!B171)</f>
        <v>0.95623009526985703</v>
      </c>
      <c r="C171" s="1161">
        <f>IF('List Volume'!C171=0,"",'Sold Volume'!C171/'List Volume'!C171)</f>
        <v>0.95365022340828753</v>
      </c>
      <c r="D171" s="1161">
        <f>IF('List Volume'!D171=0,"",'Sold Volume'!D171/'List Volume'!D171)</f>
        <v>0.95294158386915517</v>
      </c>
      <c r="E171" s="1161">
        <f>IF('List Volume'!E171=0,"",'Sold Volume'!E171/'List Volume'!E171)</f>
        <v>0.92687665130192409</v>
      </c>
      <c r="F171" s="1161">
        <f>IF('List Volume'!I171=0,"",'Sold Volume'!G171/'List Volume'!I171)</f>
        <v>0.40710486199364349</v>
      </c>
      <c r="G171" s="1161">
        <f>IF('List Volume'!J171=0,"",'Sold Volume'!J171/'List Volume'!J171)</f>
        <v>0.94340910559995483</v>
      </c>
      <c r="H171" s="1162">
        <f>IF('List Volume'!K171=0,"",'Sold Volume'!K171/'List Volume'!K171)</f>
        <v>0.94340910559995483</v>
      </c>
    </row>
    <row r="172" spans="1:8" x14ac:dyDescent="0.2">
      <c r="A172" s="825">
        <v>41682</v>
      </c>
      <c r="B172" s="1163">
        <f>IF('List Volume'!B172=0,"",'Sold Volume'!B172/'List Volume'!B172)</f>
        <v>0.95092633541209615</v>
      </c>
      <c r="C172" s="1163">
        <f>IF('List Volume'!C172=0,"",'Sold Volume'!C172/'List Volume'!C172)</f>
        <v>0.95707621838346379</v>
      </c>
      <c r="D172" s="1163">
        <f>IF('List Volume'!D172=0,"",'Sold Volume'!D172/'List Volume'!D172)</f>
        <v>0.95298139985177299</v>
      </c>
      <c r="E172" s="1163">
        <f>IF('List Volume'!E172=0,"",'Sold Volume'!E172/'List Volume'!E172)</f>
        <v>0.94753131826906878</v>
      </c>
      <c r="F172" s="1163">
        <f>IF('List Volume'!I172=0,"",'Sold Volume'!G172/'List Volume'!I172)</f>
        <v>0.48286161224037288</v>
      </c>
      <c r="G172" s="1163">
        <f>IF('List Volume'!J172=0,"",'Sold Volume'!J172/'List Volume'!J172)</f>
        <v>0.93866294070397727</v>
      </c>
      <c r="H172" s="1164">
        <f>IF('List Volume'!K172=0,"",'Sold Volume'!K172/'List Volume'!K172)</f>
        <v>0.94095753669569837</v>
      </c>
    </row>
    <row r="173" spans="1:8" x14ac:dyDescent="0.2">
      <c r="A173" s="825">
        <v>41710</v>
      </c>
      <c r="B173" s="1163">
        <f>IF('List Volume'!B173=0,"",'Sold Volume'!B173/'List Volume'!B173)</f>
        <v>0.95381131640492445</v>
      </c>
      <c r="C173" s="1163">
        <f>IF('List Volume'!C173=0,"",'Sold Volume'!C173/'List Volume'!C173)</f>
        <v>0.95510782584034004</v>
      </c>
      <c r="D173" s="1163">
        <f>IF('List Volume'!D173=0,"",'Sold Volume'!D173/'List Volume'!D173)</f>
        <v>0.95318770780853213</v>
      </c>
      <c r="E173" s="1163">
        <f>IF('List Volume'!E173=0,"",'Sold Volume'!E173/'List Volume'!E173)</f>
        <v>0.93609956316482001</v>
      </c>
      <c r="F173" s="1163">
        <f>IF('List Volume'!I173=0,"",'Sold Volume'!I173/'List Volume'!I173)</f>
        <v>0.93728723662291002</v>
      </c>
      <c r="G173" s="1163">
        <f>IF('List Volume'!J173=0,"",'Sold Volume'!J173/'List Volume'!J173)</f>
        <v>0.94607126651771212</v>
      </c>
      <c r="H173" s="1164">
        <f>IF('List Volume'!K173=0,"",'Sold Volume'!K173/'List Volume'!K173)</f>
        <v>0.94294730811486482</v>
      </c>
    </row>
    <row r="174" spans="1:8" x14ac:dyDescent="0.2">
      <c r="A174" s="827">
        <v>41741</v>
      </c>
      <c r="B174" s="1163">
        <f>IF('List Volume'!B174=0,"",'Sold Volume'!B174/'List Volume'!B174)</f>
        <v>0.95450909059384592</v>
      </c>
      <c r="C174" s="1163">
        <f>IF('List Volume'!C174=0,"",'Sold Volume'!C174/'List Volume'!C174)</f>
        <v>0.95936944203401742</v>
      </c>
      <c r="D174" s="1163">
        <f>IF('List Volume'!D174=0,"",'Sold Volume'!D174/'List Volume'!D174)</f>
        <v>0.95764548798778137</v>
      </c>
      <c r="E174" s="1163">
        <f>IF('List Volume'!E174=0,"",'Sold Volume'!E174/'List Volume'!E174)</f>
        <v>0.93910648680083375</v>
      </c>
      <c r="F174" s="1163">
        <f>IF('List Volume'!I174=0,"",'Sold Volume'!I174/'List Volume'!I174)</f>
        <v>0.93119179888838366</v>
      </c>
      <c r="G174" s="1163">
        <f>IF('List Volume'!J174=0,"",'Sold Volume'!J174/'List Volume'!J174)</f>
        <v>0.94366021072202211</v>
      </c>
      <c r="H174" s="1164">
        <f>IF('List Volume'!K174=0,"",'Sold Volume'!K174/'List Volume'!K174)</f>
        <v>0.94318291591763226</v>
      </c>
    </row>
    <row r="175" spans="1:8" x14ac:dyDescent="0.2">
      <c r="A175" s="825">
        <v>41771</v>
      </c>
      <c r="B175" s="1163">
        <f>IF('List Volume'!B175=0,"",'Sold Volume'!B175/'List Volume'!B175)</f>
        <v>0.95361231755488318</v>
      </c>
      <c r="C175" s="1163">
        <f>IF('List Volume'!C175=0,"",'Sold Volume'!C175/'List Volume'!C175)</f>
        <v>0.95347878097061611</v>
      </c>
      <c r="D175" s="1163">
        <f>IF('List Volume'!D175=0,"",'Sold Volume'!D175/'List Volume'!D175)</f>
        <v>0.95843292703110994</v>
      </c>
      <c r="E175" s="1163">
        <f>IF('List Volume'!E175=0,"",'Sold Volume'!E175/'List Volume'!E175)</f>
        <v>0.94654458113789885</v>
      </c>
      <c r="F175" s="1163">
        <f>IF('List Volume'!I175=0,"",'Sold Volume'!I175/'List Volume'!I175)</f>
        <v>0.93982334580718385</v>
      </c>
      <c r="G175" s="1163">
        <f>IF('List Volume'!J175=0,"",'Sold Volume'!J175/'List Volume'!J175)</f>
        <v>0.94692492544569773</v>
      </c>
      <c r="H175" s="1164">
        <f>IF('List Volume'!K175=0,"",'Sold Volume'!K175/'List Volume'!K175)</f>
        <v>0.94411510557854328</v>
      </c>
    </row>
    <row r="176" spans="1:8" x14ac:dyDescent="0.2">
      <c r="A176" s="825">
        <v>41802</v>
      </c>
      <c r="B176" s="1163">
        <f>IF('List Volume'!B176=0,"",'Sold Volume'!B176/'List Volume'!B176)</f>
        <v>0.95550560922833971</v>
      </c>
      <c r="C176" s="1163">
        <f>IF('List Volume'!C176=0,"",'Sold Volume'!C176/'List Volume'!C176)</f>
        <v>0.9564139925732682</v>
      </c>
      <c r="D176" s="1163">
        <f>IF('List Volume'!D176=0,"",'Sold Volume'!D176/'List Volume'!D176)</f>
        <v>0.95295434463775153</v>
      </c>
      <c r="E176" s="1163">
        <f>IF('List Volume'!E176=0,"",'Sold Volume'!E176/'List Volume'!E176)</f>
        <v>0.94912488643095105</v>
      </c>
      <c r="F176" s="1163">
        <f>IF('List Volume'!I176=0,"",'Sold Volume'!I176/'List Volume'!I176)</f>
        <v>0.93499146704273761</v>
      </c>
      <c r="G176" s="1163">
        <f>IF('List Volume'!J176=0,"",'Sold Volume'!J176/'List Volume'!J176)</f>
        <v>0.94642011530298675</v>
      </c>
      <c r="H176" s="1164">
        <f>IF('List Volume'!K176=0,"",'Sold Volume'!K176/'List Volume'!K176)</f>
        <v>0.94449177446956301</v>
      </c>
    </row>
    <row r="177" spans="1:8" x14ac:dyDescent="0.2">
      <c r="A177" s="825">
        <v>41832</v>
      </c>
      <c r="B177" s="1163">
        <f>IF('List Volume'!B177=0,"",'Sold Volume'!B177/'List Volume'!B177)</f>
        <v>0.96018171901760363</v>
      </c>
      <c r="C177" s="1163">
        <f>IF('List Volume'!C177=0,"",'Sold Volume'!C177/'List Volume'!C177)</f>
        <v>0.9583927631285144</v>
      </c>
      <c r="D177" s="1163">
        <f>IF('List Volume'!D177=0,"",'Sold Volume'!D177/'List Volume'!D177)</f>
        <v>0.96130096889862049</v>
      </c>
      <c r="E177" s="1163">
        <f>IF('List Volume'!E177=0,"",'Sold Volume'!E177/'List Volume'!E177)</f>
        <v>0.95821381377361059</v>
      </c>
      <c r="F177" s="1163">
        <f>IF('List Volume'!I177=0,"",'Sold Volume'!I177/'List Volume'!I177)</f>
        <v>0.92143158932841474</v>
      </c>
      <c r="G177" s="1163">
        <f>IF('List Volume'!J177=0,"",'Sold Volume'!J177/'List Volume'!J177)</f>
        <v>0.94497088463637646</v>
      </c>
      <c r="H177" s="1164">
        <f>IF('List Volume'!K177=0,"",'Sold Volume'!K177/'List Volume'!K177)</f>
        <v>0.94454248376692884</v>
      </c>
    </row>
    <row r="178" spans="1:8" x14ac:dyDescent="0.2">
      <c r="A178" s="825">
        <v>41863</v>
      </c>
      <c r="B178" s="1163">
        <f>IF('List Volume'!B178=0,"",'Sold Volume'!B178/'List Volume'!B178)</f>
        <v>0.96506854438294576</v>
      </c>
      <c r="C178" s="1163">
        <f>IF('List Volume'!C178=0,"",'Sold Volume'!C178/'List Volume'!C178)</f>
        <v>0.95683553933010401</v>
      </c>
      <c r="D178" s="1163">
        <f>IF('List Volume'!D178=0,"",'Sold Volume'!D178/'List Volume'!D178)</f>
        <v>0.95338501522525099</v>
      </c>
      <c r="E178" s="1163">
        <f>IF('List Volume'!E178=0,"",'Sold Volume'!E178/'List Volume'!E178)</f>
        <v>0.9475276926269216</v>
      </c>
      <c r="F178" s="1163">
        <f>IF('List Volume'!I178=0,"",'Sold Volume'!I178/'List Volume'!I178)</f>
        <v>0.92992816867092964</v>
      </c>
      <c r="G178" s="1163">
        <f>IF('List Volume'!J178=0,"",'Sold Volume'!J178/'List Volume'!J178)</f>
        <v>0.94733881051118995</v>
      </c>
      <c r="H178" s="1164">
        <f>IF('List Volume'!K178=0,"",'Sold Volume'!K178/'List Volume'!K178)</f>
        <v>0.94480841852289599</v>
      </c>
    </row>
    <row r="179" spans="1:8" x14ac:dyDescent="0.2">
      <c r="A179" s="825">
        <v>41894</v>
      </c>
      <c r="B179" s="1163">
        <f>IF('List Volume'!B179=0,"",'Sold Volume'!B179/'List Volume'!B179)</f>
        <v>0.96341387105256904</v>
      </c>
      <c r="C179" s="1163">
        <f>IF('List Volume'!C179=0,"",'Sold Volume'!C179/'List Volume'!C179)</f>
        <v>0.95619249293820729</v>
      </c>
      <c r="D179" s="1163">
        <f>IF('List Volume'!D179=0,"",'Sold Volume'!D179/'List Volume'!D179)</f>
        <v>0.95407475133328978</v>
      </c>
      <c r="E179" s="1163">
        <f>IF('List Volume'!E179=0,"",'Sold Volume'!E179/'List Volume'!E179)</f>
        <v>0.94367887506585657</v>
      </c>
      <c r="F179" s="1163">
        <f>IF('List Volume'!I179=0,"",'Sold Volume'!I179/'List Volume'!I179)</f>
        <v>0.92030513325483954</v>
      </c>
      <c r="G179" s="1163">
        <f>IF('List Volume'!J179=0,"",'Sold Volume'!J179/'List Volume'!J179)</f>
        <v>0.94275172502229809</v>
      </c>
      <c r="H179" s="1164">
        <f>IF('List Volume'!K179=0,"",'Sold Volume'!K179/'List Volume'!K179)</f>
        <v>0.94464926179849773</v>
      </c>
    </row>
    <row r="180" spans="1:8" x14ac:dyDescent="0.2">
      <c r="A180" s="825">
        <v>41924</v>
      </c>
      <c r="B180" s="1163">
        <f>IF('List Volume'!B180=0,"",'Sold Volume'!B180/'List Volume'!B180)</f>
        <v>0.95792544939844504</v>
      </c>
      <c r="C180" s="1163">
        <f>IF('List Volume'!C180=0,"",'Sold Volume'!C180/'List Volume'!C180)</f>
        <v>0.95784464974445882</v>
      </c>
      <c r="D180" s="1163">
        <f>IF('List Volume'!D180=0,"",'Sold Volume'!D180/'List Volume'!D180)</f>
        <v>0.95761108821115137</v>
      </c>
      <c r="E180" s="1163">
        <f>IF('List Volume'!E180=0,"",'Sold Volume'!E180/'List Volume'!E180)</f>
        <v>0.95737716841518605</v>
      </c>
      <c r="F180" s="1163">
        <f>IF('List Volume'!I180=0,"",'Sold Volume'!I180/'List Volume'!I180)</f>
        <v>0.93712035315719311</v>
      </c>
      <c r="G180" s="1163">
        <f>IF('List Volume'!J180=0,"",'Sold Volume'!J180/'List Volume'!J180)</f>
        <v>0.95007319716642957</v>
      </c>
      <c r="H180" s="1164">
        <f>IF('List Volume'!K180=0,"",'Sold Volume'!K180/'List Volume'!K180)</f>
        <v>0.94509955619134411</v>
      </c>
    </row>
    <row r="181" spans="1:8" x14ac:dyDescent="0.2">
      <c r="A181" s="825">
        <v>41955</v>
      </c>
      <c r="B181" s="1163">
        <f>IF('List Volume'!B181=0,"",'Sold Volume'!B181/'List Volume'!B181)</f>
        <v>0.96260572567544622</v>
      </c>
      <c r="C181" s="1163">
        <f>IF('List Volume'!C181=0,"",'Sold Volume'!C181/'List Volume'!C181)</f>
        <v>0.95641383720530782</v>
      </c>
      <c r="D181" s="1163">
        <f>IF('List Volume'!D181=0,"",'Sold Volume'!D181/'List Volume'!D181)</f>
        <v>0.95619218438789122</v>
      </c>
      <c r="E181" s="1163">
        <f>IF('List Volume'!E181=0,"",'Sold Volume'!E181/'List Volume'!E181)</f>
        <v>0.97408135980132227</v>
      </c>
      <c r="F181" s="1163">
        <f>IF('List Volume'!I181=0,"",'Sold Volume'!I181/'List Volume'!I181)</f>
        <v>0.93542261262182891</v>
      </c>
      <c r="G181" s="1163">
        <f>IF('List Volume'!J181=0,"",'Sold Volume'!J181/'List Volume'!J181)</f>
        <v>0.94964252700604668</v>
      </c>
      <c r="H181" s="1164">
        <f>IF('List Volume'!K181=0,"",'Sold Volume'!K181/'List Volume'!K181)</f>
        <v>0.94540142067660993</v>
      </c>
    </row>
    <row r="182" spans="1:8" ht="13.5" thickBot="1" x14ac:dyDescent="0.25">
      <c r="A182" s="828">
        <v>41985</v>
      </c>
      <c r="B182" s="1165">
        <f>IF('List Volume'!B182=0,"",'Sold Volume'!B182/'List Volume'!B182)</f>
        <v>0.95976979471760226</v>
      </c>
      <c r="C182" s="1165">
        <f>IF('List Volume'!C182=0,"",'Sold Volume'!C182/'List Volume'!C182)</f>
        <v>0.96079896425700062</v>
      </c>
      <c r="D182" s="1165">
        <f>IF('List Volume'!D182=0,"",'Sold Volume'!D182/'List Volume'!D182)</f>
        <v>0.95130449106871151</v>
      </c>
      <c r="E182" s="1165">
        <f>IF('List Volume'!E182=0,"",'Sold Volume'!E182/'List Volume'!E182)</f>
        <v>0.9486229555064718</v>
      </c>
      <c r="F182" s="1165">
        <f>IF('List Volume'!I182=0,"",'Sold Volume'!I182/'List Volume'!I182)</f>
        <v>0.92704172279051578</v>
      </c>
      <c r="G182" s="1165">
        <f>IF('List Volume'!J182=0,"",'Sold Volume'!J182/'List Volume'!J182)</f>
        <v>0.94566600367530096</v>
      </c>
      <c r="H182" s="1166">
        <f>IF('List Volume'!K182=0,"",'Sold Volume'!K182/'List Volume'!K182)</f>
        <v>0.94542309541728442</v>
      </c>
    </row>
    <row r="183" spans="1:8" ht="13.5" thickBot="1" x14ac:dyDescent="0.25">
      <c r="A183" s="817">
        <v>42016</v>
      </c>
      <c r="B183" s="1167">
        <f>IF('List Volume'!B183=0,"",'Sold Volume'!B183/'List Volume'!B183)</f>
        <v>0.9640094742351325</v>
      </c>
      <c r="C183" s="1167">
        <f>IF('List Volume'!C183=0,"",'Sold Volume'!C183/'List Volume'!C183)</f>
        <v>0.95956677138159396</v>
      </c>
      <c r="D183" s="1167">
        <f>IF('List Volume'!D183=0,"",'Sold Volume'!D183/'List Volume'!D183)</f>
        <v>0.95536611084654854</v>
      </c>
      <c r="E183" s="1167">
        <f>IF('List Volume'!E183=0,"",'Sold Volume'!E183/'List Volume'!E183)</f>
        <v>0.95676225086686773</v>
      </c>
      <c r="F183" s="1167">
        <f>IF('List Volume'!I183=0,"",'Sold Volume'!G183/'List Volume'!I183)</f>
        <v>0.36504597483074408</v>
      </c>
      <c r="G183" s="1167">
        <f>IF('List Volume'!J183=0,"",'Sold Volume'!J183/'List Volume'!J183)</f>
        <v>0.95095934729652887</v>
      </c>
      <c r="H183" s="1167">
        <f>IF('List Volume'!K183=0,"",'Sold Volume'!K183/'List Volume'!K183)</f>
        <v>0.95095934729652887</v>
      </c>
    </row>
    <row r="184" spans="1:8" ht="13.5" thickBot="1" x14ac:dyDescent="0.25">
      <c r="A184" s="817">
        <v>42047</v>
      </c>
      <c r="B184" s="1167">
        <f>IF('List Volume'!B184=0,"",'Sold Volume'!B184/'List Volume'!B184)</f>
        <v>0.95889375757730166</v>
      </c>
      <c r="C184" s="1167">
        <f>IF('List Volume'!C184=0,"",'Sold Volume'!C184/'List Volume'!C184)</f>
        <v>0.95728952822229652</v>
      </c>
      <c r="D184" s="1167">
        <f>IF('List Volume'!D184=0,"",'Sold Volume'!D184/'List Volume'!D184)</f>
        <v>0.96430372693409805</v>
      </c>
      <c r="E184" s="1167">
        <f>IF('List Volume'!E184=0,"",'Sold Volume'!E184/'List Volume'!E184)</f>
        <v>0.94446984482793461</v>
      </c>
      <c r="F184" s="1167">
        <f>IF('List Volume'!I184=0,"",'Sold Volume'!G184/'List Volume'!I184)</f>
        <v>0.41171141381199089</v>
      </c>
      <c r="G184" s="1167">
        <f>IF('List Volume'!J184=0,"",'Sold Volume'!J184/'List Volume'!J184)</f>
        <v>0.9472464229096661</v>
      </c>
      <c r="H184" s="1167">
        <f>IF('List Volume'!K184=0,"",'Sold Volume'!K184/'List Volume'!K184)</f>
        <v>0.9490289472802319</v>
      </c>
    </row>
    <row r="185" spans="1:8" ht="13.5" thickBot="1" x14ac:dyDescent="0.25">
      <c r="A185" s="817">
        <v>42075</v>
      </c>
      <c r="B185" s="1167">
        <f>IF('List Volume'!B185=0,"",'Sold Volume'!B185/'List Volume'!B185)</f>
        <v>0.96088538937109735</v>
      </c>
      <c r="C185" s="1167">
        <f>IF('List Volume'!C185=0,"",'Sold Volume'!C185/'List Volume'!C185)</f>
        <v>0.9604060865338454</v>
      </c>
      <c r="D185" s="1167">
        <f>IF('List Volume'!D185=0,"",'Sold Volume'!D185/'List Volume'!D185)</f>
        <v>0.96042655294189239</v>
      </c>
      <c r="E185" s="1167">
        <f>IF('List Volume'!E185=0,"",'Sold Volume'!E185/'List Volume'!E185)</f>
        <v>0.95580345743488548</v>
      </c>
      <c r="F185" s="1167">
        <f>IF('List Volume'!I185=0,"",'Sold Volume'!I185/'List Volume'!I185)</f>
        <v>0.929982972059202</v>
      </c>
      <c r="G185" s="1167">
        <f>IF('List Volume'!J185=0,"",'Sold Volume'!J185/'List Volume'!J185)</f>
        <v>0.94610044135949178</v>
      </c>
      <c r="H185" s="1167">
        <f>IF('List Volume'!K185=0,"",'Sold Volume'!K185/'List Volume'!K185)</f>
        <v>0.94773868554413443</v>
      </c>
    </row>
    <row r="186" spans="1:8" ht="13.5" thickBot="1" x14ac:dyDescent="0.25">
      <c r="A186" s="818">
        <v>42106</v>
      </c>
      <c r="B186" s="1167">
        <f>IF('List Volume'!B186=0,"",'Sold Volume'!B186/'List Volume'!B186)</f>
        <v>0.96024290150083358</v>
      </c>
      <c r="C186" s="1167">
        <f>IF('List Volume'!C186=0,"",'Sold Volume'!C186/'List Volume'!C186)</f>
        <v>0.95660328074100387</v>
      </c>
      <c r="D186" s="1167">
        <f>IF('List Volume'!D186=0,"",'Sold Volume'!D186/'List Volume'!D186)</f>
        <v>0.95441470780525806</v>
      </c>
      <c r="E186" s="1167">
        <f>IF('List Volume'!E186=0,"",'Sold Volume'!E186/'List Volume'!E186)</f>
        <v>0.95050737517136874</v>
      </c>
      <c r="F186" s="1167">
        <f>IF('List Volume'!I186=0,"",'Sold Volume'!I186/'List Volume'!I186)</f>
        <v>0.93693366142455681</v>
      </c>
      <c r="G186" s="1167">
        <f>IF('List Volume'!J186=0,"",'Sold Volume'!J186/'List Volume'!J186)</f>
        <v>0.94800394484749029</v>
      </c>
      <c r="H186" s="1167">
        <f>IF('List Volume'!K186=0,"",'Sold Volume'!K186/'List Volume'!K186)</f>
        <v>0.94782732818400162</v>
      </c>
    </row>
    <row r="187" spans="1:8" ht="13.5" thickBot="1" x14ac:dyDescent="0.25">
      <c r="A187" s="817">
        <v>42136</v>
      </c>
      <c r="B187" s="1167">
        <f>IF('List Volume'!B187=0,"",'Sold Volume'!B187/'List Volume'!B187)</f>
        <v>0.95960048651502305</v>
      </c>
      <c r="C187" s="1167">
        <f>IF('List Volume'!C187=0,"",'Sold Volume'!C187/'List Volume'!C187)</f>
        <v>0.96140280043260584</v>
      </c>
      <c r="D187" s="1167">
        <f>IF('List Volume'!D187=0,"",'Sold Volume'!D187/'List Volume'!D187)</f>
        <v>0.95774681328059608</v>
      </c>
      <c r="E187" s="1167">
        <f>IF('List Volume'!E187=0,"",'Sold Volume'!E187/'List Volume'!E187)</f>
        <v>0.96026007335089691</v>
      </c>
      <c r="F187" s="1167">
        <f>IF('List Volume'!I187=0,"",'Sold Volume'!I187/'List Volume'!I187)</f>
        <v>0.93889883542106944</v>
      </c>
      <c r="G187" s="1167">
        <f>IF('List Volume'!J187=0,"",'Sold Volume'!J187/'List Volume'!J187)</f>
        <v>0.95015876627174367</v>
      </c>
      <c r="H187" s="1167">
        <f>IF('List Volume'!K187=0,"",'Sold Volume'!K187/'List Volume'!K187)</f>
        <v>0.94839568236588967</v>
      </c>
    </row>
    <row r="188" spans="1:8" ht="13.5" thickBot="1" x14ac:dyDescent="0.25">
      <c r="A188" s="817">
        <v>42167</v>
      </c>
      <c r="B188" s="1167">
        <f>IF('List Volume'!B188=0,"",'Sold Volume'!B188/'List Volume'!B188)</f>
        <v>0.96199177682642745</v>
      </c>
      <c r="C188" s="1167">
        <f>IF('List Volume'!C188=0,"",'Sold Volume'!C188/'List Volume'!C188)</f>
        <v>0.96251696110353058</v>
      </c>
      <c r="D188" s="1167">
        <f>IF('List Volume'!D188=0,"",'Sold Volume'!D188/'List Volume'!D188)</f>
        <v>0.96195137426510147</v>
      </c>
      <c r="E188" s="1167">
        <f>IF('List Volume'!E188=0,"",'Sold Volume'!E188/'List Volume'!E188)</f>
        <v>0.94945954900371154</v>
      </c>
      <c r="F188" s="1167">
        <f>IF('List Volume'!I188=0,"",'Sold Volume'!I188/'List Volume'!I188)</f>
        <v>0.94319259215713058</v>
      </c>
      <c r="G188" s="1167">
        <f>IF('List Volume'!J188=0,"",'Sold Volume'!J188/'List Volume'!J188)</f>
        <v>0.95388356306958699</v>
      </c>
      <c r="H188" s="1167">
        <f>IF('List Volume'!K188=0,"",'Sold Volume'!K188/'List Volume'!K188)</f>
        <v>0.94925959982496289</v>
      </c>
    </row>
    <row r="189" spans="1:8" ht="13.5" thickBot="1" x14ac:dyDescent="0.25">
      <c r="A189" s="817">
        <v>42197</v>
      </c>
      <c r="B189" s="1167">
        <f>IF('List Volume'!B189=0,"",'Sold Volume'!B189/'List Volume'!B189)</f>
        <v>0.96352056913178286</v>
      </c>
      <c r="C189" s="1167">
        <f>IF('List Volume'!C189=0,"",'Sold Volume'!C189/'List Volume'!C189)</f>
        <v>0.95875047127338442</v>
      </c>
      <c r="D189" s="1167">
        <f>IF('List Volume'!D189=0,"",'Sold Volume'!D189/'List Volume'!D189)</f>
        <v>0.95595421652830481</v>
      </c>
      <c r="E189" s="1167">
        <f>IF('List Volume'!E189=0,"",'Sold Volume'!E189/'List Volume'!E189)</f>
        <v>0.95457508500265875</v>
      </c>
      <c r="F189" s="1167">
        <f>IF('List Volume'!I189=0,"",'Sold Volume'!I189/'List Volume'!I189)</f>
        <v>0.9408401886768526</v>
      </c>
      <c r="G189" s="1167">
        <f>IF('List Volume'!J189=0,"",'Sold Volume'!J189/'List Volume'!J189)</f>
        <v>0.95087407591587991</v>
      </c>
      <c r="H189" s="1167">
        <f>IF('List Volume'!K189=0,"",'Sold Volume'!K189/'List Volume'!K189)</f>
        <v>0.94945316897223786</v>
      </c>
    </row>
    <row r="190" spans="1:8" ht="13.5" thickBot="1" x14ac:dyDescent="0.25">
      <c r="A190" s="817">
        <v>42228</v>
      </c>
      <c r="B190" s="1167">
        <f>IF('List Volume'!B190=0,"",'Sold Volume'!B190/'List Volume'!B190)</f>
        <v>0.96556173329634853</v>
      </c>
      <c r="C190" s="1167">
        <f>IF('List Volume'!C190=0,"",'Sold Volume'!C190/'List Volume'!C190)</f>
        <v>0.9599242054743421</v>
      </c>
      <c r="D190" s="1167">
        <f>IF('List Volume'!D190=0,"",'Sold Volume'!D190/'List Volume'!D190)</f>
        <v>0.96211622898765015</v>
      </c>
      <c r="E190" s="1167">
        <f>IF('List Volume'!E190=0,"",'Sold Volume'!E190/'List Volume'!E190)</f>
        <v>0.95587700741240655</v>
      </c>
      <c r="F190" s="1167">
        <f>IF('List Volume'!I190=0,"",'Sold Volume'!I190/'List Volume'!I190)</f>
        <v>0.92153540771749698</v>
      </c>
      <c r="G190" s="1167">
        <f>IF('List Volume'!J190=0,"",'Sold Volume'!J190/'List Volume'!J190)</f>
        <v>0.9457101888999917</v>
      </c>
      <c r="H190" s="1167">
        <f>IF('List Volume'!K190=0,"",'Sold Volume'!K190/'List Volume'!K190)</f>
        <v>0.94911434440943876</v>
      </c>
    </row>
    <row r="191" spans="1:8" ht="13.5" thickBot="1" x14ac:dyDescent="0.25">
      <c r="A191" s="817">
        <v>42259</v>
      </c>
      <c r="B191" s="1167">
        <f>IF('List Volume'!B191=0,"",'Sold Volume'!B191/'List Volume'!B191)</f>
        <v>0.96458846961623745</v>
      </c>
      <c r="C191" s="1167">
        <f>IF('List Volume'!C191=0,"",'Sold Volume'!C191/'List Volume'!C191)</f>
        <v>0.96242529604953309</v>
      </c>
      <c r="D191" s="1167">
        <f>IF('List Volume'!D191=0,"",'Sold Volume'!D191/'List Volume'!D191)</f>
        <v>0.95921926323402229</v>
      </c>
      <c r="E191" s="1167">
        <f>IF('List Volume'!E191=0,"",'Sold Volume'!E191/'List Volume'!E191)</f>
        <v>0.95562866106516797</v>
      </c>
      <c r="F191" s="1167">
        <f>IF('List Volume'!I191=0,"",'Sold Volume'!I191/'List Volume'!I191)</f>
        <v>0.92380039172787054</v>
      </c>
      <c r="G191" s="1167">
        <f>IF('List Volume'!J191=0,"",'Sold Volume'!J191/'List Volume'!J191)</f>
        <v>0.94580444029910193</v>
      </c>
      <c r="H191" s="1167">
        <f>IF('List Volume'!K191=0,"",'Sold Volume'!K191/'List Volume'!K191)</f>
        <v>0.94881231983290892</v>
      </c>
    </row>
    <row r="192" spans="1:8" ht="13.5" thickBot="1" x14ac:dyDescent="0.25">
      <c r="A192" s="817">
        <v>42289</v>
      </c>
      <c r="B192" s="1167">
        <f>IF('List Volume'!B192=0,"",'Sold Volume'!B192/'List Volume'!B192)</f>
        <v>0.96321660663794928</v>
      </c>
      <c r="C192" s="1167">
        <f>IF('List Volume'!C192=0,"",'Sold Volume'!C192/'List Volume'!C192)</f>
        <v>0.96453865727091537</v>
      </c>
      <c r="D192" s="1167">
        <f>IF('List Volume'!D192=0,"",'Sold Volume'!D192/'List Volume'!D192)</f>
        <v>0.96334707742717873</v>
      </c>
      <c r="E192" s="1167">
        <f>IF('List Volume'!E192=0,"",'Sold Volume'!E192/'List Volume'!E192)</f>
        <v>0.96469254942914773</v>
      </c>
      <c r="F192" s="1167">
        <f>IF('List Volume'!I192=0,"",'Sold Volume'!I192/'List Volume'!I192)</f>
        <v>0.90409633054961602</v>
      </c>
      <c r="G192" s="1167">
        <f>IF('List Volume'!J192=0,"",'Sold Volume'!J192/'List Volume'!J192)</f>
        <v>0.9394296588044847</v>
      </c>
      <c r="H192" s="1167">
        <f>IF('List Volume'!K192=0,"",'Sold Volume'!K192/'List Volume'!K192)</f>
        <v>0.94811867579985432</v>
      </c>
    </row>
    <row r="193" spans="1:8" ht="13.5" thickBot="1" x14ac:dyDescent="0.25">
      <c r="A193" s="817">
        <v>42320</v>
      </c>
      <c r="B193" s="1167">
        <f>IF('List Volume'!B193=0,"",'Sold Volume'!B193/'List Volume'!B193)</f>
        <v>0.9632827746744137</v>
      </c>
      <c r="C193" s="1167">
        <f>IF('List Volume'!C193=0,"",'Sold Volume'!C193/'List Volume'!C193)</f>
        <v>0.96121535043855988</v>
      </c>
      <c r="D193" s="1167">
        <f>IF('List Volume'!D193=0,"",'Sold Volume'!D193/'List Volume'!D193)</f>
        <v>0.96331353493272398</v>
      </c>
      <c r="E193" s="1167">
        <f>IF('List Volume'!E193=0,"",'Sold Volume'!E193/'List Volume'!E193)</f>
        <v>0.94533521780673524</v>
      </c>
      <c r="F193" s="1167">
        <f>IF('List Volume'!I193=0,"",'Sold Volume'!I193/'List Volume'!I193)</f>
        <v>0.93612123442708317</v>
      </c>
      <c r="G193" s="1167">
        <f>IF('List Volume'!J193=0,"",'Sold Volume'!J193/'List Volume'!J193)</f>
        <v>0.94935201558679372</v>
      </c>
      <c r="H193" s="1167">
        <f>IF('List Volume'!K193=0,"",'Sold Volume'!K193/'List Volume'!K193)</f>
        <v>0.94820225154547078</v>
      </c>
    </row>
    <row r="194" spans="1:8" ht="13.5" thickBot="1" x14ac:dyDescent="0.25">
      <c r="A194" s="817">
        <v>42350</v>
      </c>
      <c r="B194" s="1167">
        <f>IF('List Volume'!B194=0,"",'Sold Volume'!B194/'List Volume'!B194)</f>
        <v>0.96314949317622867</v>
      </c>
      <c r="C194" s="1167">
        <f>IF('List Volume'!C194=0,"",'Sold Volume'!C194/'List Volume'!C194)</f>
        <v>0.96356077667173412</v>
      </c>
      <c r="D194" s="1167">
        <f>IF('List Volume'!D194=0,"",'Sold Volume'!D194/'List Volume'!D194)</f>
        <v>0.9682543531612966</v>
      </c>
      <c r="E194" s="1167">
        <f>IF('List Volume'!E194=0,"",'Sold Volume'!E194/'List Volume'!E194)</f>
        <v>0.95106206906609936</v>
      </c>
      <c r="F194" s="1167">
        <f>IF('List Volume'!I194=0,"",'Sold Volume'!I194/'List Volume'!I194)</f>
        <v>0.93609402699456123</v>
      </c>
      <c r="G194" s="1167">
        <f>IF('List Volume'!J194=0,"",'Sold Volume'!J194/'List Volume'!J194)</f>
        <v>0.95311857690994906</v>
      </c>
      <c r="H194" s="1167">
        <f>IF('List Volume'!K194=0,"",'Sold Volume'!K194/'List Volume'!K194)</f>
        <v>0.94855179736619433</v>
      </c>
    </row>
    <row r="195" spans="1:8" x14ac:dyDescent="0.2">
      <c r="A195" s="824">
        <v>42381</v>
      </c>
      <c r="B195" s="1161">
        <f>IF('List Volume'!B195=0,"",'Sold Volume'!B195/'List Volume'!B195)</f>
        <v>0.96929295122572601</v>
      </c>
      <c r="C195" s="1161">
        <f>IF('List Volume'!C195=0,"",'Sold Volume'!C195/'List Volume'!C195)</f>
        <v>0.96100674411768461</v>
      </c>
      <c r="D195" s="1161">
        <f>IF('List Volume'!D195=0,"",'Sold Volume'!D195/'List Volume'!D195)</f>
        <v>0.96054792778304454</v>
      </c>
      <c r="E195" s="1161">
        <f>IF('List Volume'!E195=0,"",'Sold Volume'!E195/'List Volume'!E195)</f>
        <v>0.95703683108979554</v>
      </c>
      <c r="F195" s="1161">
        <f>IF('List Volume'!I195=0,"",'Sold Volume'!G195/'List Volume'!I195)</f>
        <v>0.42752688039519077</v>
      </c>
      <c r="G195" s="1161">
        <f>IF('List Volume'!J195=0,"",'Sold Volume'!J195/'List Volume'!J195)</f>
        <v>0.95504625550379596</v>
      </c>
      <c r="H195" s="1162">
        <f>IF('List Volume'!K195=0,"",'Sold Volume'!K195/'List Volume'!K195)</f>
        <v>0.95504625550379596</v>
      </c>
    </row>
    <row r="196" spans="1:8" x14ac:dyDescent="0.2">
      <c r="A196" s="825">
        <v>42412</v>
      </c>
      <c r="B196" s="1163">
        <f>IF('List Volume'!B196=0,"",'Sold Volume'!B196/'List Volume'!B196)</f>
        <v>0.96699491088128842</v>
      </c>
      <c r="C196" s="1163">
        <f>IF('List Volume'!C196=0,"",'Sold Volume'!C196/'List Volume'!C196)</f>
        <v>0.96112370282201809</v>
      </c>
      <c r="D196" s="1163">
        <f>IF('List Volume'!D196=0,"",'Sold Volume'!D196/'List Volume'!D196)</f>
        <v>0.95875122941622659</v>
      </c>
      <c r="E196" s="1163">
        <f>IF('List Volume'!E196=0,"",'Sold Volume'!E196/'List Volume'!E196)</f>
        <v>0.95361075983305277</v>
      </c>
      <c r="F196" s="1163">
        <f>IF('List Volume'!I196=0,"",'Sold Volume'!G196/'List Volume'!I196)</f>
        <v>0.3089953346556174</v>
      </c>
      <c r="G196" s="1163">
        <f>IF('List Volume'!J196=0,"",'Sold Volume'!J196/'List Volume'!J196)</f>
        <v>0.95356782119843109</v>
      </c>
      <c r="H196" s="1164">
        <f>IF('List Volume'!K196=0,"",'Sold Volume'!K196/'List Volume'!K196)</f>
        <v>0.95436243910017005</v>
      </c>
    </row>
    <row r="197" spans="1:8" x14ac:dyDescent="0.2">
      <c r="A197" s="825">
        <v>42441</v>
      </c>
      <c r="B197" s="1163">
        <f>IF('List Volume'!B197=0,"",'Sold Volume'!B197/'List Volume'!B197)</f>
        <v>0.95685709843851197</v>
      </c>
      <c r="C197" s="1163">
        <f>IF('List Volume'!C197=0,"",'Sold Volume'!C197/'List Volume'!C197)</f>
        <v>0.96052898723936886</v>
      </c>
      <c r="D197" s="1163">
        <f>IF('List Volume'!D197=0,"",'Sold Volume'!D197/'List Volume'!D197)</f>
        <v>0.95388176316875017</v>
      </c>
      <c r="E197" s="1163">
        <f>IF('List Volume'!E197=0,"",'Sold Volume'!E197/'List Volume'!E197)</f>
        <v>0.95899725447459805</v>
      </c>
      <c r="F197" s="1163">
        <f>IF('List Volume'!I197=0,"",'Sold Volume'!I197/'List Volume'!I197)</f>
        <v>0.93304866340188386</v>
      </c>
      <c r="G197" s="1163">
        <f>IF('List Volume'!J197=0,"",'Sold Volume'!J197/'List Volume'!J197)</f>
        <v>0.94871528144112915</v>
      </c>
      <c r="H197" s="1164">
        <f>IF('List Volume'!K197=0,"",'Sold Volume'!K197/'List Volume'!K197)</f>
        <v>0.95215768800542822</v>
      </c>
    </row>
    <row r="198" spans="1:8" x14ac:dyDescent="0.2">
      <c r="A198" s="827">
        <v>42472</v>
      </c>
      <c r="B198" s="1163">
        <f>IF('List Volume'!B198=0,"",'Sold Volume'!B198/'List Volume'!B198)</f>
        <v>0.96243791103326659</v>
      </c>
      <c r="C198" s="1163">
        <f>IF('List Volume'!C198=0,"",'Sold Volume'!C198/'List Volume'!C198)</f>
        <v>0.95966299617059625</v>
      </c>
      <c r="D198" s="1163">
        <f>IF('List Volume'!D198=0,"",'Sold Volume'!D198/'List Volume'!D198)</f>
        <v>0.96175677336934529</v>
      </c>
      <c r="E198" s="1163">
        <f>IF('List Volume'!E198=0,"",'Sold Volume'!E198/'List Volume'!E198)</f>
        <v>0.95497269853826894</v>
      </c>
      <c r="F198" s="1163">
        <f>IF('List Volume'!I198=0,"",'Sold Volume'!I198/'List Volume'!I198)</f>
        <v>0.93952170223535947</v>
      </c>
      <c r="G198" s="1163">
        <f>IF('List Volume'!J198=0,"",'Sold Volume'!J198/'List Volume'!J198)</f>
        <v>0.95069482538297101</v>
      </c>
      <c r="H198" s="1164">
        <f>IF('List Volume'!K198=0,"",'Sold Volume'!K198/'List Volume'!K198)</f>
        <v>0.95166692996764424</v>
      </c>
    </row>
    <row r="199" spans="1:8" x14ac:dyDescent="0.2">
      <c r="A199" s="825">
        <v>42502</v>
      </c>
      <c r="B199" s="1163">
        <f>IF('List Volume'!B199=0,"",'Sold Volume'!B199/'List Volume'!B199)</f>
        <v>0.95358853316494285</v>
      </c>
      <c r="C199" s="1163">
        <f>IF('List Volume'!C199=0,"",'Sold Volume'!C199/'List Volume'!C199)</f>
        <v>0.9614245410129274</v>
      </c>
      <c r="D199" s="1163">
        <f>IF('List Volume'!D199=0,"",'Sold Volume'!D199/'List Volume'!D199)</f>
        <v>0.95649466414546969</v>
      </c>
      <c r="E199" s="1163">
        <f>IF('List Volume'!E199=0,"",'Sold Volume'!E199/'List Volume'!E199)</f>
        <v>0.96073031147806254</v>
      </c>
      <c r="F199" s="1163">
        <f>IF('List Volume'!I199=0,"",'Sold Volume'!I199/'List Volume'!I199)</f>
        <v>0.93559262178824643</v>
      </c>
      <c r="G199" s="1163">
        <f>IF('List Volume'!J199=0,"",'Sold Volume'!J199/'List Volume'!J199)</f>
        <v>0.94912941824476338</v>
      </c>
      <c r="H199" s="1164">
        <f>IF('List Volume'!K199=0,"",'Sold Volume'!K199/'List Volume'!K199)</f>
        <v>0.9511080244615816</v>
      </c>
    </row>
    <row r="200" spans="1:8" x14ac:dyDescent="0.2">
      <c r="A200" s="825">
        <v>42533</v>
      </c>
      <c r="B200" s="1163">
        <f>IF('List Volume'!B200=0,"",'Sold Volume'!B200/'List Volume'!B200)</f>
        <v>0.95269740546357928</v>
      </c>
      <c r="C200" s="1163">
        <f>IF('List Volume'!C200=0,"",'Sold Volume'!C200/'List Volume'!C200)</f>
        <v>0.95643093036747262</v>
      </c>
      <c r="D200" s="1163">
        <f>IF('List Volume'!D200=0,"",'Sold Volume'!D200/'List Volume'!D200)</f>
        <v>0.95234943387932747</v>
      </c>
      <c r="E200" s="1163">
        <f>IF('List Volume'!E200=0,"",'Sold Volume'!E200/'List Volume'!E200)</f>
        <v>0.95487212081842587</v>
      </c>
      <c r="F200" s="1163">
        <f>IF('List Volume'!I200=0,"",'Sold Volume'!I200/'List Volume'!I200)</f>
        <v>0.93777848019741927</v>
      </c>
      <c r="G200" s="1163">
        <f>IF('List Volume'!J200=0,"",'Sold Volume'!J200/'List Volume'!J200)</f>
        <v>0.94818562891036928</v>
      </c>
      <c r="H200" s="1164">
        <f>IF('List Volume'!K200=0,"",'Sold Volume'!K200/'List Volume'!K200)</f>
        <v>0.95059750061796278</v>
      </c>
    </row>
    <row r="201" spans="1:8" x14ac:dyDescent="0.2">
      <c r="A201" s="825">
        <v>42563</v>
      </c>
      <c r="B201" s="1163">
        <f>IF('List Volume'!B201=0,"",'Sold Volume'!B201/'List Volume'!B201)</f>
        <v>0.95930937816262885</v>
      </c>
      <c r="C201" s="1163">
        <f>IF('List Volume'!C201=0,"",'Sold Volume'!C201/'List Volume'!C201)</f>
        <v>0.95845586790513737</v>
      </c>
      <c r="D201" s="1163">
        <f>IF('List Volume'!D201=0,"",'Sold Volume'!D201/'List Volume'!D201)</f>
        <v>0.95882517513556809</v>
      </c>
      <c r="E201" s="1163">
        <f>IF('List Volume'!E201=0,"",'Sold Volume'!E201/'List Volume'!E201)</f>
        <v>0.94777637963910621</v>
      </c>
      <c r="F201" s="1163">
        <f>IF('List Volume'!I201=0,"",'Sold Volume'!I201/'List Volume'!I201)</f>
        <v>0.92975538683982251</v>
      </c>
      <c r="G201" s="1163">
        <f>IF('List Volume'!J201=0,"",'Sold Volume'!J201/'List Volume'!J201)</f>
        <v>0.94619869749384999</v>
      </c>
      <c r="H201" s="1164">
        <f>IF('List Volume'!K201=0,"",'Sold Volume'!K201/'List Volume'!K201)</f>
        <v>0.9500721906156091</v>
      </c>
    </row>
    <row r="202" spans="1:8" x14ac:dyDescent="0.2">
      <c r="A202" s="825">
        <v>42594</v>
      </c>
      <c r="B202" s="1163">
        <f>IF('List Volume'!B202=0,"",'Sold Volume'!B202/'List Volume'!B202)</f>
        <v>0.95231699122494451</v>
      </c>
      <c r="C202" s="1163">
        <f>IF('List Volume'!C202=0,"",'Sold Volume'!C202/'List Volume'!C202)</f>
        <v>0.96060815187278414</v>
      </c>
      <c r="D202" s="1163">
        <f>IF('List Volume'!D202=0,"",'Sold Volume'!D202/'List Volume'!D202)</f>
        <v>0.95637961513879077</v>
      </c>
      <c r="E202" s="1163">
        <f>IF('List Volume'!E202=0,"",'Sold Volume'!E202/'List Volume'!E202)</f>
        <v>0.95700341682644918</v>
      </c>
      <c r="F202" s="1163">
        <f>IF('List Volume'!I202=0,"",'Sold Volume'!I202/'List Volume'!I202)</f>
        <v>0.93443191798833458</v>
      </c>
      <c r="G202" s="1163">
        <f>IF('List Volume'!J202=0,"",'Sold Volume'!J202/'List Volume'!J202)</f>
        <v>0.95111418085580179</v>
      </c>
      <c r="H202" s="1164">
        <f>IF('List Volume'!K202=0,"",'Sold Volume'!K202/'List Volume'!K202)</f>
        <v>0.95017197865888248</v>
      </c>
    </row>
    <row r="203" spans="1:8" x14ac:dyDescent="0.2">
      <c r="A203" s="825">
        <v>42625</v>
      </c>
      <c r="B203" s="1163">
        <f>IF('List Volume'!B203=0,"",'Sold Volume'!B203/'List Volume'!B203)</f>
        <v>0.95421825531472226</v>
      </c>
      <c r="C203" s="1163">
        <f>IF('List Volume'!C203=0,"",'Sold Volume'!C203/'List Volume'!C203)</f>
        <v>0.95741232447294911</v>
      </c>
      <c r="D203" s="1163">
        <f>IF('List Volume'!D203=0,"",'Sold Volume'!D203/'List Volume'!D203)</f>
        <v>0.95315889976517432</v>
      </c>
      <c r="E203" s="1163">
        <f>IF('List Volume'!E203=0,"",'Sold Volume'!E203/'List Volume'!E203)</f>
        <v>0.95086637433486676</v>
      </c>
      <c r="F203" s="1163">
        <f>IF('List Volume'!I203=0,"",'Sold Volume'!I203/'List Volume'!I203)</f>
        <v>0.93354932669879997</v>
      </c>
      <c r="G203" s="1163">
        <f>IF('List Volume'!J203=0,"",'Sold Volume'!J203/'List Volume'!J203)</f>
        <v>0.9480537108230398</v>
      </c>
      <c r="H203" s="1164">
        <f>IF('List Volume'!K203=0,"",'Sold Volume'!K203/'List Volume'!K203)</f>
        <v>0.94999800263386125</v>
      </c>
    </row>
    <row r="204" spans="1:8" x14ac:dyDescent="0.2">
      <c r="A204" s="825">
        <v>42655</v>
      </c>
      <c r="B204" s="1163">
        <f>IF('List Volume'!B204=0,"",'Sold Volume'!B204/'List Volume'!B204)</f>
        <v>0.95685673047631326</v>
      </c>
      <c r="C204" s="1163">
        <f>IF('List Volume'!C204=0,"",'Sold Volume'!C204/'List Volume'!C204)</f>
        <v>0.96031479393931363</v>
      </c>
      <c r="D204" s="1163">
        <f>IF('List Volume'!D204=0,"",'Sold Volume'!D204/'List Volume'!D204)</f>
        <v>0.9550998531874858</v>
      </c>
      <c r="E204" s="1163">
        <f>IF('List Volume'!E204=0,"",'Sold Volume'!E204/'List Volume'!E204)</f>
        <v>0.95296706458820357</v>
      </c>
      <c r="F204" s="1163">
        <f>IF('List Volume'!I204=0,"",'Sold Volume'!I204/'List Volume'!I204)</f>
        <v>0.93714391862348778</v>
      </c>
      <c r="G204" s="1163">
        <f>IF('List Volume'!J204=0,"",'Sold Volume'!J204/'List Volume'!J204)</f>
        <v>0.95102125399362336</v>
      </c>
      <c r="H204" s="1164">
        <f>IF('List Volume'!K204=0,"",'Sold Volume'!K204/'List Volume'!K204)</f>
        <v>0.95007319808035584</v>
      </c>
    </row>
    <row r="205" spans="1:8" x14ac:dyDescent="0.2">
      <c r="A205" s="825">
        <v>42686</v>
      </c>
      <c r="B205" s="1163">
        <f>IF('List Volume'!B205=0,"",'Sold Volume'!B205/'List Volume'!B205)</f>
        <v>0.95767085207717373</v>
      </c>
      <c r="C205" s="1163">
        <f>IF('List Volume'!C205=0,"",'Sold Volume'!C205/'List Volume'!C205)</f>
        <v>0.95987828422214971</v>
      </c>
      <c r="D205" s="1163">
        <f>IF('List Volume'!D205=0,"",'Sold Volume'!D205/'List Volume'!D205)</f>
        <v>0.9572039938106558</v>
      </c>
      <c r="E205" s="1163">
        <f>IF('List Volume'!E205=0,"",'Sold Volume'!E205/'List Volume'!E205)</f>
        <v>0.95087760719461878</v>
      </c>
      <c r="F205" s="1163">
        <f>IF('List Volume'!I205=0,"",'Sold Volume'!I205/'List Volume'!I205)</f>
        <v>0.9381208382783861</v>
      </c>
      <c r="G205" s="1163">
        <f>IF('List Volume'!J205=0,"",'Sold Volume'!J205/'List Volume'!J205)</f>
        <v>0.95014302632627967</v>
      </c>
      <c r="H205" s="1164">
        <f>IF('List Volume'!K205=0,"",'Sold Volume'!K205/'List Volume'!K205)</f>
        <v>0.95007858606623763</v>
      </c>
    </row>
    <row r="206" spans="1:8" ht="13.5" thickBot="1" x14ac:dyDescent="0.25">
      <c r="A206" s="828">
        <v>42716</v>
      </c>
      <c r="B206" s="1165">
        <f>IF('List Volume'!B206=0,"",'Sold Volume'!B206/'List Volume'!B206)</f>
        <v>0.93741915671425102</v>
      </c>
      <c r="C206" s="1165">
        <f>IF('List Volume'!C206=0,"",'Sold Volume'!C206/'List Volume'!C206)</f>
        <v>0.95333371137917755</v>
      </c>
      <c r="D206" s="1165">
        <f>IF('List Volume'!D206=0,"",'Sold Volume'!D206/'List Volume'!D206)</f>
        <v>0.95693309789047087</v>
      </c>
      <c r="E206" s="1165">
        <f>IF('List Volume'!E206=0,"",'Sold Volume'!E206/'List Volume'!E206)</f>
        <v>0.94760933729836727</v>
      </c>
      <c r="F206" s="1165">
        <f>IF('List Volume'!I206=0,"",'Sold Volume'!I206/'List Volume'!I206)</f>
        <v>0.93567470354975302</v>
      </c>
      <c r="G206" s="1165">
        <f>IF('List Volume'!J206=0,"",'Sold Volume'!J206/'List Volume'!J206)</f>
        <v>0.94494387887500386</v>
      </c>
      <c r="H206" s="1166">
        <f>IF('List Volume'!K206=0,"",'Sold Volume'!K206/'List Volume'!K206)</f>
        <v>0.94964974382246548</v>
      </c>
    </row>
    <row r="207" spans="1:8" x14ac:dyDescent="0.2">
      <c r="A207" s="817">
        <v>42747</v>
      </c>
      <c r="B207" s="1168">
        <f>IF('List Volume'!B207=0,"",'Sold Volume'!B207/'List Volume'!B207)</f>
        <v>0.95110778469418245</v>
      </c>
      <c r="C207" s="1168">
        <f>IF('List Volume'!C207=0,"",'Sold Volume'!C207/'List Volume'!C207)</f>
        <v>0.95831193126065661</v>
      </c>
      <c r="D207" s="1168">
        <f>IF('List Volume'!D207=0,"",'Sold Volume'!D207/'List Volume'!D207)</f>
        <v>0.95949729906217496</v>
      </c>
      <c r="E207" s="1168">
        <f>IF('List Volume'!E207=0,"",'Sold Volume'!E207/'List Volume'!E207)</f>
        <v>0.9571789052763251</v>
      </c>
      <c r="F207" s="1168">
        <f>IF('List Volume'!I207=0,"",'Sold Volume'!I207/'List Volume'!I207)</f>
        <v>0.93153548463515923</v>
      </c>
      <c r="G207" s="1168">
        <f>IF('List Volume'!J207=0,"",'Sold Volume'!J207/'List Volume'!J207)</f>
        <v>0.94653124942387257</v>
      </c>
      <c r="H207" s="1168">
        <f>IF('List Volume'!K207=0,"",'Sold Volume'!K207/'List Volume'!K207)</f>
        <v>0.94653124942387257</v>
      </c>
    </row>
    <row r="208" spans="1:8" x14ac:dyDescent="0.2">
      <c r="A208" s="817">
        <v>42778</v>
      </c>
      <c r="B208" s="1168">
        <f>IF('List Volume'!B208=0,"",'Sold Volume'!B208/'List Volume'!B208)</f>
        <v>0.94824490964482089</v>
      </c>
      <c r="C208" s="1168">
        <f>IF('List Volume'!C208=0,"",'Sold Volume'!C208/'List Volume'!C208)</f>
        <v>0.95851046751042612</v>
      </c>
      <c r="D208" s="1168">
        <f>IF('List Volume'!D208=0,"",'Sold Volume'!D208/'List Volume'!D208)</f>
        <v>0.95540444688336656</v>
      </c>
      <c r="E208" s="1168">
        <f>IF('List Volume'!E208=0,"",'Sold Volume'!E208/'List Volume'!E208)</f>
        <v>0.95784990787192903</v>
      </c>
      <c r="F208" s="1168">
        <f>IF('List Volume'!I208=0,"",'Sold Volume'!I208/'List Volume'!I208)</f>
        <v>0.93467416718953433</v>
      </c>
      <c r="G208" s="1168">
        <f>IF('List Volume'!J208=0,"",'Sold Volume'!J208/'List Volume'!J208)</f>
        <v>0.94779020189067076</v>
      </c>
      <c r="H208" s="1168">
        <f>IF('List Volume'!K208=0,"",'Sold Volume'!K208/'List Volume'!K208)</f>
        <v>0.94718950515250377</v>
      </c>
    </row>
    <row r="209" spans="1:8" x14ac:dyDescent="0.2">
      <c r="A209" s="817">
        <v>42806</v>
      </c>
      <c r="B209" s="1168">
        <f>IF('List Volume'!B209=0,"",'Sold Volume'!B209/'List Volume'!B209)</f>
        <v>0.95622249916446433</v>
      </c>
      <c r="C209" s="1168">
        <f>IF('List Volume'!C209=0,"",'Sold Volume'!C209/'List Volume'!C209)</f>
        <v>0.960096231335131</v>
      </c>
      <c r="D209" s="1168">
        <f>IF('List Volume'!D209=0,"",'Sold Volume'!D209/'List Volume'!D209)</f>
        <v>0.95705088265797589</v>
      </c>
      <c r="E209" s="1168">
        <f>IF('List Volume'!E209=0,"",'Sold Volume'!E209/'List Volume'!E209)</f>
        <v>0.9597445642596617</v>
      </c>
      <c r="F209" s="1168">
        <f>IF('List Volume'!I209=0,"",'Sold Volume'!I209/'List Volume'!I209)</f>
        <v>0.91174880966819793</v>
      </c>
      <c r="G209" s="1168">
        <f>IF('List Volume'!J209=0,"",'Sold Volume'!J209/'List Volume'!J209)</f>
        <v>0.93726590204685356</v>
      </c>
      <c r="H209" s="1168">
        <f>IF('List Volume'!K209=0,"",'Sold Volume'!K209/'List Volume'!K209)</f>
        <v>0.94262591718184896</v>
      </c>
    </row>
    <row r="210" spans="1:8" x14ac:dyDescent="0.2">
      <c r="A210" s="818">
        <v>42837</v>
      </c>
      <c r="B210" s="1169">
        <f>IF('List Volume'!B210=0,"",'Sold Volume'!B210/'List Volume'!B210)</f>
        <v>0.95256003502934861</v>
      </c>
      <c r="C210" s="1169">
        <f>IF('List Volume'!C210=0,"",'Sold Volume'!C210/'List Volume'!C210)</f>
        <v>0.95344703608451153</v>
      </c>
      <c r="D210" s="1169">
        <f>IF('List Volume'!D210=0,"",'Sold Volume'!D210/'List Volume'!D210)</f>
        <v>0.95323831850430873</v>
      </c>
      <c r="E210" s="1169">
        <f>IF('List Volume'!E210=0,"",'Sold Volume'!E210/'List Volume'!E210)</f>
        <v>0.95441934741990753</v>
      </c>
      <c r="F210" s="1169">
        <f>IF('List Volume'!I210=0,"",'Sold Volume'!I210/'List Volume'!I210)</f>
        <v>0.91719037431768324</v>
      </c>
      <c r="G210" s="1169">
        <f>IF('List Volume'!J210=0,"",'Sold Volume'!J210/'List Volume'!J210)</f>
        <v>0.93770175149655388</v>
      </c>
      <c r="H210" s="1169">
        <f>IF('List Volume'!K210=0,"",'Sold Volume'!K210/'List Volume'!K210)</f>
        <v>0.94116126376983877</v>
      </c>
    </row>
    <row r="211" spans="1:8" x14ac:dyDescent="0.2">
      <c r="A211" s="817">
        <v>42867</v>
      </c>
      <c r="B211" s="1168">
        <f>IF('List Volume'!B211=0,"",'Sold Volume'!B211/'List Volume'!B211)</f>
        <v>0.95397067268223879</v>
      </c>
      <c r="C211" s="1168">
        <f>IF('List Volume'!C211=0,"",'Sold Volume'!C211/'List Volume'!C211)</f>
        <v>0.95874690630184201</v>
      </c>
      <c r="D211" s="1168">
        <f>IF('List Volume'!D211=0,"",'Sold Volume'!D211/'List Volume'!D211)</f>
        <v>0.95202912214218716</v>
      </c>
      <c r="E211" s="1168">
        <f>IF('List Volume'!E211=0,"",'Sold Volume'!E211/'List Volume'!E211)</f>
        <v>0.95140019178101976</v>
      </c>
      <c r="F211" s="1168">
        <f>IF('List Volume'!I211=0,"",'Sold Volume'!I211/'List Volume'!I211)</f>
        <v>0.93184257826046002</v>
      </c>
      <c r="G211" s="1168">
        <f>IF('List Volume'!J211=0,"",'Sold Volume'!J211/'List Volume'!J211)</f>
        <v>0.94349123919073574</v>
      </c>
      <c r="H211" s="1168">
        <f>IF('List Volume'!K211=0,"",'Sold Volume'!K211/'List Volume'!K211)</f>
        <v>0.94178263500316794</v>
      </c>
    </row>
    <row r="212" spans="1:8" x14ac:dyDescent="0.2">
      <c r="A212" s="817">
        <v>42898</v>
      </c>
      <c r="B212" s="1168">
        <f>IF('List Volume'!B212=0,"",'Sold Volume'!B212/'List Volume'!B212)</f>
        <v>0.94963314716842473</v>
      </c>
      <c r="C212" s="1168">
        <f>IF('List Volume'!C212=0,"",'Sold Volume'!C212/'List Volume'!C212)</f>
        <v>0.95844593427725833</v>
      </c>
      <c r="D212" s="1168">
        <f>IF('List Volume'!D212=0,"",'Sold Volume'!D212/'List Volume'!D212)</f>
        <v>0.95769109916198025</v>
      </c>
      <c r="E212" s="1168">
        <f>IF('List Volume'!E212=0,"",'Sold Volume'!E212/'List Volume'!E212)</f>
        <v>0.94590621130391317</v>
      </c>
      <c r="F212" s="1168">
        <f>IF('List Volume'!I212=0,"",'Sold Volume'!I212/'List Volume'!I212)</f>
        <v>0.92758421172188943</v>
      </c>
      <c r="G212" s="1168">
        <f>IF('List Volume'!J212=0,"",'Sold Volume'!J212/'List Volume'!J212)</f>
        <v>0.94485328566478766</v>
      </c>
      <c r="H212" s="1168">
        <f>IF('List Volume'!K212=0,"",'Sold Volume'!K212/'List Volume'!K212)</f>
        <v>0.94229244238393117</v>
      </c>
    </row>
    <row r="213" spans="1:8" x14ac:dyDescent="0.2">
      <c r="A213" s="817">
        <v>42928</v>
      </c>
      <c r="B213" s="1168">
        <f>IF('List Volume'!B213=0,"",'Sold Volume'!B213/'List Volume'!B213)</f>
        <v>0.95267409729943808</v>
      </c>
      <c r="C213" s="1168">
        <f>IF('List Volume'!C213=0,"",'Sold Volume'!C213/'List Volume'!C213)</f>
        <v>0.96046815348798975</v>
      </c>
      <c r="D213" s="1168">
        <f>IF('List Volume'!D213=0,"",'Sold Volume'!D213/'List Volume'!D213)</f>
        <v>0.94820896974124669</v>
      </c>
      <c r="E213" s="1168">
        <f>IF('List Volume'!E213=0,"",'Sold Volume'!E213/'List Volume'!E213)</f>
        <v>0.94564799861763937</v>
      </c>
      <c r="F213" s="1168">
        <f>IF('List Volume'!I213=0,"",'Sold Volume'!I213/'List Volume'!I213)</f>
        <v>0.92108068878301907</v>
      </c>
      <c r="G213" s="1168">
        <f>IF('List Volume'!J213=0,"",'Sold Volume'!J213/'List Volume'!J213)</f>
        <v>0.94174941082406438</v>
      </c>
      <c r="H213" s="1168">
        <f>IF('List Volume'!K213=0,"",'Sold Volume'!K213/'List Volume'!K213)</f>
        <v>0.94223302536741316</v>
      </c>
    </row>
    <row r="214" spans="1:8" x14ac:dyDescent="0.2">
      <c r="A214" s="817">
        <v>42959</v>
      </c>
      <c r="B214" s="1168">
        <f>IF('List Volume'!B214=0,"",'Sold Volume'!B214/'List Volume'!B214)</f>
        <v>0.95637636892623701</v>
      </c>
      <c r="C214" s="1168">
        <f>IF('List Volume'!C214=0,"",'Sold Volume'!C214/'List Volume'!C214)</f>
        <v>0.95936362061777369</v>
      </c>
      <c r="D214" s="1168">
        <f>IF('List Volume'!D214=0,"",'Sold Volume'!D214/'List Volume'!D214)</f>
        <v>0.95616848923775588</v>
      </c>
      <c r="E214" s="1168">
        <f>IF('List Volume'!E214=0,"",'Sold Volume'!E214/'List Volume'!E214)</f>
        <v>0.93636115366833172</v>
      </c>
      <c r="F214" s="1168">
        <f>IF('List Volume'!I214=0,"",'Sold Volume'!I214/'List Volume'!I214)</f>
        <v>0.92624542423412237</v>
      </c>
      <c r="G214" s="1168">
        <f>IF('List Volume'!J214=0,"",'Sold Volume'!J214/'List Volume'!J214)</f>
        <v>0.94384302211441629</v>
      </c>
      <c r="H214" s="1168">
        <f>IF('List Volume'!K214=0,"",'Sold Volume'!K214/'List Volume'!K214)</f>
        <v>0.94239579312380639</v>
      </c>
    </row>
    <row r="215" spans="1:8" x14ac:dyDescent="0.2">
      <c r="A215" s="817">
        <v>42990</v>
      </c>
      <c r="B215" s="1168">
        <f>IF('List Volume'!B215=0,"",'Sold Volume'!B215/'List Volume'!B215)</f>
        <v>0.9587901198679033</v>
      </c>
      <c r="C215" s="1168">
        <f>IF('List Volume'!C215=0,"",'Sold Volume'!C215/'List Volume'!C215)</f>
        <v>0.96258990022711732</v>
      </c>
      <c r="D215" s="1168">
        <f>IF('List Volume'!D215=0,"",'Sold Volume'!D215/'List Volume'!D215)</f>
        <v>0.95371401108574272</v>
      </c>
      <c r="E215" s="1168">
        <f>IF('List Volume'!E215=0,"",'Sold Volume'!E215/'List Volume'!E215)</f>
        <v>0.94575503163527697</v>
      </c>
      <c r="F215" s="1168">
        <f>IF('List Volume'!I215=0,"",'Sold Volume'!I215/'List Volume'!I215)</f>
        <v>0.92666198426781521</v>
      </c>
      <c r="G215" s="1168">
        <f>IF('List Volume'!J215=0,"",'Sold Volume'!J215/'List Volume'!J215)</f>
        <v>0.9461287253545092</v>
      </c>
      <c r="H215" s="1168">
        <f>IF('List Volume'!K215=0,"",'Sold Volume'!K215/'List Volume'!K215)</f>
        <v>0.94260235778432178</v>
      </c>
    </row>
    <row r="216" spans="1:8" x14ac:dyDescent="0.2">
      <c r="A216" s="817">
        <v>43020</v>
      </c>
      <c r="B216" s="1168">
        <f>IF('List Volume'!B216=0,"",'Sold Volume'!B216/'List Volume'!B216)</f>
        <v>0.95445376255217007</v>
      </c>
      <c r="C216" s="1168">
        <f>IF('List Volume'!C216=0,"",'Sold Volume'!C216/'List Volume'!C216)</f>
        <v>0.96038208422358773</v>
      </c>
      <c r="D216" s="1168">
        <f>IF('List Volume'!D216=0,"",'Sold Volume'!D216/'List Volume'!D216)</f>
        <v>0.94759421824942403</v>
      </c>
      <c r="E216" s="1168">
        <f>IF('List Volume'!E216=0,"",'Sold Volume'!E216/'List Volume'!E216)</f>
        <v>0.95627185812629567</v>
      </c>
      <c r="F216" s="1168">
        <f>IF('List Volume'!I216=0,"",'Sold Volume'!I216/'List Volume'!I216)</f>
        <v>0.93821165904758508</v>
      </c>
      <c r="G216" s="1168">
        <f>IF('List Volume'!J216=0,"",'Sold Volume'!J216/'List Volume'!J216)</f>
        <v>0.94973786547363148</v>
      </c>
      <c r="H216" s="1168">
        <f>IF('List Volume'!K216=0,"",'Sold Volume'!K216/'List Volume'!K216)</f>
        <v>0.94309522378122534</v>
      </c>
    </row>
    <row r="217" spans="1:8" x14ac:dyDescent="0.2">
      <c r="A217" s="817">
        <v>43051</v>
      </c>
      <c r="B217" s="1168">
        <f>IF('List Volume'!B217=0,"",'Sold Volume'!B217/'List Volume'!B217)</f>
        <v>0.95031281019594505</v>
      </c>
      <c r="C217" s="1168">
        <f>IF('List Volume'!C217=0,"",'Sold Volume'!C217/'List Volume'!C217)</f>
        <v>0.95564188283878204</v>
      </c>
      <c r="D217" s="1168">
        <f>IF('List Volume'!D217=0,"",'Sold Volume'!D217/'List Volume'!D217)</f>
        <v>0.95847700456888196</v>
      </c>
      <c r="E217" s="1168">
        <f>IF('List Volume'!E217=0,"",'Sold Volume'!E217/'List Volume'!E217)</f>
        <v>0.94744245038817343</v>
      </c>
      <c r="F217" s="1168">
        <f>IF('List Volume'!I217=0,"",'Sold Volume'!I217/'List Volume'!I217)</f>
        <v>0.91871413962621917</v>
      </c>
      <c r="G217" s="1168">
        <f>IF('List Volume'!J217=0,"",'Sold Volume'!J217/'List Volume'!J217)</f>
        <v>0.941372685577754</v>
      </c>
      <c r="H217" s="1168">
        <f>IF('List Volume'!K217=0,"",'Sold Volume'!K217/'List Volume'!K217)</f>
        <v>0.94299116766740865</v>
      </c>
    </row>
    <row r="218" spans="1:8" ht="13.5" thickBot="1" x14ac:dyDescent="0.25">
      <c r="A218" s="817">
        <v>43081</v>
      </c>
      <c r="B218" s="1168">
        <f>IF('List Volume'!B218=0,"",'Sold Volume'!B218/'List Volume'!B218)</f>
        <v>0.95578074159448889</v>
      </c>
      <c r="C218" s="1168">
        <f>IF('List Volume'!C218=0,"",'Sold Volume'!C218/'List Volume'!C218)</f>
        <v>0.94577583490361961</v>
      </c>
      <c r="D218" s="1168">
        <f>IF('List Volume'!D218=0,"",'Sold Volume'!D218/'List Volume'!D218)</f>
        <v>0.95978778679961463</v>
      </c>
      <c r="E218" s="1168">
        <f>IF('List Volume'!E218=0,"",'Sold Volume'!E218/'List Volume'!E218)</f>
        <v>0.94901537736470787</v>
      </c>
      <c r="F218" s="1168">
        <f>IF('List Volume'!I218=0,"",'Sold Volume'!I218/'List Volume'!I218)</f>
        <v>0.93868273999175622</v>
      </c>
      <c r="G218" s="1168">
        <f>IF('List Volume'!J218=0,"",'Sold Volume'!J218/'List Volume'!J218)</f>
        <v>0.94614851336411732</v>
      </c>
      <c r="H218" s="1168">
        <f>IF('List Volume'!K218=0,"",'Sold Volume'!K218/'List Volume'!K218)</f>
        <v>0.9432246106259442</v>
      </c>
    </row>
    <row r="219" spans="1:8" x14ac:dyDescent="0.2">
      <c r="A219" s="824">
        <v>43112</v>
      </c>
      <c r="B219" s="1161">
        <f>IF('List Volume'!B219=0,"",'Sold Volume'!B219/'List Volume'!B219)</f>
        <v>0.95044353023250849</v>
      </c>
      <c r="C219" s="1161">
        <f>IF('List Volume'!C219=0,"",'Sold Volume'!C219/'List Volume'!C219)</f>
        <v>0.95766639784787</v>
      </c>
      <c r="D219" s="1161">
        <f>IF('List Volume'!D219=0,"",'Sold Volume'!D219/'List Volume'!D219)</f>
        <v>0.95430648124728545</v>
      </c>
      <c r="E219" s="1161">
        <f>IF('List Volume'!E219=0,"",'Sold Volume'!E219/'List Volume'!E219)</f>
        <v>0.95443871077929054</v>
      </c>
      <c r="F219" s="1161">
        <f>IF('List Volume'!I219=0,"",'Sold Volume'!I219/'List Volume'!I219)</f>
        <v>0.95675932809941477</v>
      </c>
      <c r="G219" s="1161">
        <f>IF('List Volume'!J219=0,"",'Sold Volume'!J219/'List Volume'!J219)</f>
        <v>0.9560386151579422</v>
      </c>
      <c r="H219" s="1162">
        <f>IF('List Volume'!K219=0,"",'Sold Volume'!K219/'List Volume'!K219)</f>
        <v>0.9560386151579422</v>
      </c>
    </row>
    <row r="220" spans="1:8" x14ac:dyDescent="0.2">
      <c r="A220" s="825">
        <v>43143</v>
      </c>
      <c r="B220" s="1163">
        <f>IF('List Volume'!B220=0,"",'Sold Volume'!B220/'List Volume'!B220)</f>
        <v>0.95936682979219068</v>
      </c>
      <c r="C220" s="1163">
        <f>IF('List Volume'!C220=0,"",'Sold Volume'!C220/'List Volume'!C220)</f>
        <v>0.96131769466991912</v>
      </c>
      <c r="D220" s="1163">
        <f>IF('List Volume'!D220=0,"",'Sold Volume'!D220/'List Volume'!D220)</f>
        <v>0.94759836703500289</v>
      </c>
      <c r="E220" s="1163">
        <f>IF('List Volume'!E220=0,"",'Sold Volume'!E220/'List Volume'!E220)</f>
        <v>0.93793999129219252</v>
      </c>
      <c r="F220" s="1163">
        <f>IF('List Volume'!I220=0,"",'Sold Volume'!I220/'List Volume'!I220)</f>
        <v>0.9434529993170726</v>
      </c>
      <c r="G220" s="1163">
        <f>IF('List Volume'!J220=0,"",'Sold Volume'!J220/'List Volume'!J220)</f>
        <v>0.94843947915073878</v>
      </c>
      <c r="H220" s="1164">
        <f>IF('List Volume'!K220=0,"",'Sold Volume'!K220/'List Volume'!K220)</f>
        <v>0.95224688378758382</v>
      </c>
    </row>
    <row r="221" spans="1:8" x14ac:dyDescent="0.2">
      <c r="A221" s="825">
        <v>43171</v>
      </c>
      <c r="B221" s="1163">
        <f>IF('List Volume'!B221=0,"",'Sold Volume'!B221/'List Volume'!B221)</f>
        <v>0.95315286955488421</v>
      </c>
      <c r="C221" s="1163">
        <f>IF('List Volume'!C221=0,"",'Sold Volume'!C221/'List Volume'!C221)</f>
        <v>0.96114827247335632</v>
      </c>
      <c r="D221" s="1163">
        <f>IF('List Volume'!D221=0,"",'Sold Volume'!D221/'List Volume'!D221)</f>
        <v>0.95702010585477781</v>
      </c>
      <c r="E221" s="1163">
        <f>IF('List Volume'!E221=0,"",'Sold Volume'!E221/'List Volume'!E221)</f>
        <v>0.94973924527732689</v>
      </c>
      <c r="F221" s="1163">
        <f>IF('List Volume'!I221=0,"",'Sold Volume'!I221/'List Volume'!I221)</f>
        <v>0.93339465577609126</v>
      </c>
      <c r="G221" s="1163">
        <f>IF('List Volume'!J221=0,"",'Sold Volume'!J221/'List Volume'!J221)</f>
        <v>0.94622946560968191</v>
      </c>
      <c r="H221" s="1164">
        <f>IF('List Volume'!K221=0,"",'Sold Volume'!K221/'List Volume'!K221)</f>
        <v>0.94979405322750299</v>
      </c>
    </row>
    <row r="222" spans="1:8" x14ac:dyDescent="0.2">
      <c r="A222" s="827">
        <v>43202</v>
      </c>
      <c r="B222" s="1163">
        <f>IF('List Volume'!B222=0,"",'Sold Volume'!B222/'List Volume'!B222)</f>
        <v>0.95631454474771105</v>
      </c>
      <c r="C222" s="1163">
        <f>IF('List Volume'!C222=0,"",'Sold Volume'!C222/'List Volume'!C222)</f>
        <v>0.96099244533635009</v>
      </c>
      <c r="D222" s="1163">
        <f>IF('List Volume'!D222=0,"",'Sold Volume'!D222/'List Volume'!D222)</f>
        <v>0.95584297336080426</v>
      </c>
      <c r="E222" s="1163">
        <f>IF('List Volume'!E222=0,"",'Sold Volume'!E222/'List Volume'!E222)</f>
        <v>0.94631072783576797</v>
      </c>
      <c r="F222" s="1163">
        <f>IF('List Volume'!I222=0,"",'Sold Volume'!I222/'List Volume'!I222)</f>
        <v>0.94277253669363736</v>
      </c>
      <c r="G222" s="1163">
        <f>IF('List Volume'!J222=0,"",'Sold Volume'!J222/'List Volume'!J222)</f>
        <v>0.9504165367329469</v>
      </c>
      <c r="H222" s="1164">
        <f>IF('List Volume'!K222=0,"",'Sold Volume'!K222/'List Volume'!K222)</f>
        <v>0.94998194730892915</v>
      </c>
    </row>
    <row r="223" spans="1:8" x14ac:dyDescent="0.2">
      <c r="A223" s="825">
        <v>43232</v>
      </c>
      <c r="B223" s="1163">
        <f>IF('List Volume'!B223=0,"",'Sold Volume'!B223/'List Volume'!B223)</f>
        <v>0.95981715348953112</v>
      </c>
      <c r="C223" s="1163">
        <f>IF('List Volume'!C223=0,"",'Sold Volume'!C223/'List Volume'!C223)</f>
        <v>0.96046560386503166</v>
      </c>
      <c r="D223" s="1163">
        <f>IF('List Volume'!D223=0,"",'Sold Volume'!D223/'List Volume'!D223)</f>
        <v>0.95652615480095948</v>
      </c>
      <c r="E223" s="1163">
        <f>IF('List Volume'!E223=0,"",'Sold Volume'!E223/'List Volume'!E223)</f>
        <v>0.94504117780601316</v>
      </c>
      <c r="F223" s="1163">
        <f>IF('List Volume'!I223=0,"",'Sold Volume'!I223/'List Volume'!I223)</f>
        <v>0.94024765118629583</v>
      </c>
      <c r="G223" s="1163">
        <f>IF('List Volume'!J223=0,"",'Sold Volume'!J223/'List Volume'!J223)</f>
        <v>0.94896209593329794</v>
      </c>
      <c r="H223" s="1164">
        <f>IF('List Volume'!K223=0,"",'Sold Volume'!K223/'List Volume'!K223)</f>
        <v>0.94974215298089049</v>
      </c>
    </row>
    <row r="224" spans="1:8" x14ac:dyDescent="0.2">
      <c r="A224" s="825">
        <v>43263</v>
      </c>
      <c r="B224" s="1163">
        <f>IF('List Volume'!B224=0,"",'Sold Volume'!B224/'List Volume'!B224)</f>
        <v>0.95213615738268376</v>
      </c>
      <c r="C224" s="1163">
        <f>IF('List Volume'!C224=0,"",'Sold Volume'!C224/'List Volume'!C224)</f>
        <v>0.9596908986414765</v>
      </c>
      <c r="D224" s="1163">
        <f>IF('List Volume'!D224=0,"",'Sold Volume'!D224/'List Volume'!D224)</f>
        <v>0.9518236290161699</v>
      </c>
      <c r="E224" s="1163">
        <f>IF('List Volume'!E224=0,"",'Sold Volume'!E224/'List Volume'!E224)</f>
        <v>0.94771072989209382</v>
      </c>
      <c r="F224" s="1163">
        <f>IF('List Volume'!I224=0,"",'Sold Volume'!I224/'List Volume'!I224)</f>
        <v>0.9105595522926061</v>
      </c>
      <c r="G224" s="1163">
        <f>IF('List Volume'!J224=0,"",'Sold Volume'!J224/'List Volume'!J224)</f>
        <v>0.93431141572995458</v>
      </c>
      <c r="H224" s="1164">
        <f>IF('List Volume'!K224=0,"",'Sold Volume'!K224/'List Volume'!K224)</f>
        <v>0.94713455791799328</v>
      </c>
    </row>
    <row r="225" spans="1:8" x14ac:dyDescent="0.2">
      <c r="A225" s="825">
        <v>43293</v>
      </c>
      <c r="B225" s="1163">
        <f>IF('List Volume'!B225=0,"",'Sold Volume'!B225/'List Volume'!B225)</f>
        <v>0.9540892553011604</v>
      </c>
      <c r="C225" s="1163">
        <f>IF('List Volume'!C225=0,"",'Sold Volume'!C225/'List Volume'!C225)</f>
        <v>0.95929018661503107</v>
      </c>
      <c r="D225" s="1163">
        <f>IF('List Volume'!D225=0,"",'Sold Volume'!D225/'List Volume'!D225)</f>
        <v>0.95765943298297951</v>
      </c>
      <c r="E225" s="1163">
        <f>IF('List Volume'!E225=0,"",'Sold Volume'!E225/'List Volume'!E225)</f>
        <v>0.94132160347436744</v>
      </c>
      <c r="F225" s="1163">
        <f>IF('List Volume'!I225=0,"",'Sold Volume'!I225/'List Volume'!I225)</f>
        <v>0.93750869873517917</v>
      </c>
      <c r="G225" s="1163">
        <f>IF('List Volume'!J225=0,"",'Sold Volume'!J225/'List Volume'!J225)</f>
        <v>0.9488499770840082</v>
      </c>
      <c r="H225" s="1164">
        <f>IF('List Volume'!K225=0,"",'Sold Volume'!K225/'List Volume'!K225)</f>
        <v>0.94731449673401069</v>
      </c>
    </row>
    <row r="226" spans="1:8" x14ac:dyDescent="0.2">
      <c r="A226" s="825">
        <v>43324</v>
      </c>
      <c r="B226" s="1163">
        <f>IF('List Volume'!B226=0,"",'Sold Volume'!B226/'List Volume'!B226)</f>
        <v>0.95705866212511148</v>
      </c>
      <c r="C226" s="1163">
        <f>IF('List Volume'!C226=0,"",'Sold Volume'!C226/'List Volume'!C226)</f>
        <v>0.95911742658840105</v>
      </c>
      <c r="D226" s="1163">
        <f>IF('List Volume'!D226=0,"",'Sold Volume'!D226/'List Volume'!D226)</f>
        <v>0.95879307016925441</v>
      </c>
      <c r="E226" s="1163">
        <f>IF('List Volume'!E226=0,"",'Sold Volume'!E226/'List Volume'!E226)</f>
        <v>0.9566799922041711</v>
      </c>
      <c r="F226" s="1163">
        <f>IF('List Volume'!I226=0,"",'Sold Volume'!I226/'List Volume'!I226)</f>
        <v>0.93301468972196433</v>
      </c>
      <c r="G226" s="1163">
        <f>IF('List Volume'!J226=0,"",'Sold Volume'!J226/'List Volume'!J226)</f>
        <v>0.95076998633190413</v>
      </c>
      <c r="H226" s="1164">
        <f>IF('List Volume'!K226=0,"",'Sold Volume'!K226/'List Volume'!K226)</f>
        <v>0.94761041590488815</v>
      </c>
    </row>
    <row r="227" spans="1:8" x14ac:dyDescent="0.2">
      <c r="A227" s="825">
        <v>43355</v>
      </c>
      <c r="B227" s="1163">
        <f>IF('List Volume'!B227=0,"",'Sold Volume'!B227/'List Volume'!B227)</f>
        <v>0.95658272768972685</v>
      </c>
      <c r="C227" s="1163">
        <f>IF('List Volume'!C227=0,"",'Sold Volume'!C227/'List Volume'!C227)</f>
        <v>0.96602071698305825</v>
      </c>
      <c r="D227" s="1163">
        <f>IF('List Volume'!D227=0,"",'Sold Volume'!D227/'List Volume'!D227)</f>
        <v>0.95540623529151347</v>
      </c>
      <c r="E227" s="1163">
        <f>IF('List Volume'!E227=0,"",'Sold Volume'!E227/'List Volume'!E227)</f>
        <v>0.92669379506350358</v>
      </c>
      <c r="F227" s="1163">
        <f>IF('List Volume'!I227=0,"",'Sold Volume'!I227/'List Volume'!I227)</f>
        <v>0.92406354742226871</v>
      </c>
      <c r="G227" s="1163">
        <f>IF('List Volume'!J227=0,"",'Sold Volume'!J227/'List Volume'!J227)</f>
        <v>0.94406723893547861</v>
      </c>
      <c r="H227" s="1164">
        <f>IF('List Volume'!K227=0,"",'Sold Volume'!K227/'List Volume'!K227)</f>
        <v>0.94734888381122562</v>
      </c>
    </row>
    <row r="228" spans="1:8" x14ac:dyDescent="0.2">
      <c r="A228" s="825">
        <v>43385</v>
      </c>
      <c r="B228" s="1163">
        <f>IF('List Volume'!B228=0,"",'Sold Volume'!B228/'List Volume'!B228)</f>
        <v>0.95129770705628891</v>
      </c>
      <c r="C228" s="1163">
        <f>IF('List Volume'!C228=0,"",'Sold Volume'!C228/'List Volume'!C228)</f>
        <v>0.96021640159619404</v>
      </c>
      <c r="D228" s="1163">
        <f>IF('List Volume'!D228=0,"",'Sold Volume'!D228/'List Volume'!D228)</f>
        <v>0.95473812961038007</v>
      </c>
      <c r="E228" s="1163">
        <f>IF('List Volume'!E228=0,"",'Sold Volume'!E228/'List Volume'!E228)</f>
        <v>0.94092984997759932</v>
      </c>
      <c r="F228" s="1163">
        <f>IF('List Volume'!I228=0,"",'Sold Volume'!I228/'List Volume'!I228)</f>
        <v>0.92730743074694455</v>
      </c>
      <c r="G228" s="1163">
        <f>IF('List Volume'!J228=0,"",'Sold Volume'!J228/'List Volume'!J228)</f>
        <v>0.94469933333120781</v>
      </c>
      <c r="H228" s="1164">
        <f>IF('List Volume'!K228=0,"",'Sold Volume'!K228/'List Volume'!K228)</f>
        <v>0.94715329158361605</v>
      </c>
    </row>
    <row r="229" spans="1:8" x14ac:dyDescent="0.2">
      <c r="A229" s="825">
        <v>43416</v>
      </c>
      <c r="B229" s="1163">
        <f>IF('List Volume'!B229=0,"",'Sold Volume'!B229/'List Volume'!B229)</f>
        <v>0.95723414708365806</v>
      </c>
      <c r="C229" s="1163">
        <f>IF('List Volume'!C229=0,"",'Sold Volume'!C229/'List Volume'!C229)</f>
        <v>0.9620979374248424</v>
      </c>
      <c r="D229" s="1163">
        <f>IF('List Volume'!D229=0,"",'Sold Volume'!D229/'List Volume'!D229)</f>
        <v>0.95255834343851631</v>
      </c>
      <c r="E229" s="1163">
        <f>IF('List Volume'!E229=0,"",'Sold Volume'!E229/'List Volume'!E229)</f>
        <v>0.95618278323872385</v>
      </c>
      <c r="F229" s="1163">
        <f>IF('List Volume'!I229=0,"",'Sold Volume'!I229/'List Volume'!I229)</f>
        <v>0.93327453077925249</v>
      </c>
      <c r="G229" s="1163">
        <f>IF('List Volume'!J229=0,"",'Sold Volume'!J229/'List Volume'!J229)</f>
        <v>0.94777701426681549</v>
      </c>
      <c r="H229" s="1164">
        <f>IF('List Volume'!K229=0,"",'Sold Volume'!K229/'List Volume'!K229)</f>
        <v>0.94719749075465809</v>
      </c>
    </row>
    <row r="230" spans="1:8" ht="13.5" thickBot="1" x14ac:dyDescent="0.25">
      <c r="A230" s="828">
        <v>43446</v>
      </c>
      <c r="B230" s="1165">
        <f>IF('List Volume'!B230=0,"",'Sold Volume'!B230/'List Volume'!B230)</f>
        <v>0.95018210736075603</v>
      </c>
      <c r="C230" s="1165">
        <f>IF('List Volume'!C230=0,"",'Sold Volume'!C230/'List Volume'!C230)</f>
        <v>0.96162305805448522</v>
      </c>
      <c r="D230" s="1165">
        <f>IF('List Volume'!D230=0,"",'Sold Volume'!D230/'List Volume'!D230)</f>
        <v>0.95921748526472717</v>
      </c>
      <c r="E230" s="1165">
        <f>IF('List Volume'!E230=0,"",'Sold Volume'!E230/'List Volume'!E230)</f>
        <v>0.9350590185701414</v>
      </c>
      <c r="F230" s="1165">
        <f>IF('List Volume'!I230=0,"",'Sold Volume'!I230/'List Volume'!I230)</f>
        <v>0.95643853389986</v>
      </c>
      <c r="G230" s="1165">
        <f>IF('List Volume'!J230=0,"",'Sold Volume'!J230/'List Volume'!J230)</f>
        <v>0.95630953971421484</v>
      </c>
      <c r="H230" s="1166">
        <f>IF('List Volume'!K230=0,"",'Sold Volume'!K230/'List Volume'!K230)</f>
        <v>0.94780014164582271</v>
      </c>
    </row>
    <row r="231" spans="1:8" x14ac:dyDescent="0.2">
      <c r="A231" s="817">
        <v>43477</v>
      </c>
      <c r="B231" s="1168">
        <f>IF('List Volume'!B231=0,"",'Sold Volume'!B231/'List Volume'!B231)</f>
        <v>0.94977050351756798</v>
      </c>
      <c r="C231" s="1168">
        <f>IF('List Volume'!C231=0,"",'Sold Volume'!C231/'List Volume'!C231)</f>
        <v>0.95979071721385489</v>
      </c>
      <c r="D231" s="1168">
        <f>IF('List Volume'!D231=0,"",'Sold Volume'!D231/'List Volume'!D231)</f>
        <v>0.95347311593758743</v>
      </c>
      <c r="E231" s="1168">
        <f>IF('List Volume'!E231=0,"",'Sold Volume'!E231/'List Volume'!E231)</f>
        <v>0.96281771975945263</v>
      </c>
      <c r="F231" s="1168">
        <f>IF('List Volume'!I231=0,"",'Sold Volume'!I231/'List Volume'!I231)</f>
        <v>0.94933645965953495</v>
      </c>
      <c r="G231" s="1168">
        <f>IF('List Volume'!J231=0,"",'Sold Volume'!J231/'List Volume'!J231)</f>
        <v>0.95303621715478637</v>
      </c>
      <c r="H231" s="1168">
        <f>IF('List Volume'!K231=0,"",'Sold Volume'!K231/'List Volume'!K231)</f>
        <v>0.95303621715478637</v>
      </c>
    </row>
    <row r="232" spans="1:8" x14ac:dyDescent="0.2">
      <c r="A232" s="817">
        <v>43508</v>
      </c>
      <c r="B232" s="1168">
        <f>IF('List Volume'!B232=0,"",'Sold Volume'!B232/'List Volume'!B232)</f>
        <v>0.95137274320099929</v>
      </c>
      <c r="C232" s="1168">
        <f>IF('List Volume'!C232=0,"",'Sold Volume'!C232/'List Volume'!C232)</f>
        <v>0.95761639667173715</v>
      </c>
      <c r="D232" s="1168">
        <f>IF('List Volume'!D232=0,"",'Sold Volume'!D232/'List Volume'!D232)</f>
        <v>0.95040284482437853</v>
      </c>
      <c r="E232" s="1168">
        <f>IF('List Volume'!E232=0,"",'Sold Volume'!E232/'List Volume'!E232)</f>
        <v>0.94457718802296919</v>
      </c>
      <c r="F232" s="1168">
        <f>IF('List Volume'!I232=0,"",'Sold Volume'!I232/'List Volume'!I232)</f>
        <v>0.92666880008781294</v>
      </c>
      <c r="G232" s="1168">
        <f>IF('List Volume'!J232=0,"",'Sold Volume'!J232/'List Volume'!J232)</f>
        <v>0.94029569582283101</v>
      </c>
      <c r="H232" s="1168">
        <f>IF('List Volume'!K232=0,"",'Sold Volume'!K232/'List Volume'!K232)</f>
        <v>0.94669607492269936</v>
      </c>
    </row>
    <row r="233" spans="1:8" x14ac:dyDescent="0.2">
      <c r="A233" s="817">
        <v>43536</v>
      </c>
      <c r="B233" s="1168" t="str">
        <f>IF('List Volume'!B233=0,"",'Sold Volume'!B233/'List Volume'!B233)</f>
        <v/>
      </c>
      <c r="C233" s="1168" t="str">
        <f>IF('List Volume'!C233=0,"",'Sold Volume'!C233/'List Volume'!C233)</f>
        <v/>
      </c>
      <c r="D233" s="1168" t="str">
        <f>IF('List Volume'!D233=0,"",'Sold Volume'!D233/'List Volume'!D233)</f>
        <v/>
      </c>
      <c r="E233" s="1168" t="str">
        <f>IF('List Volume'!E233=0,"",'Sold Volume'!E233/'List Volume'!E233)</f>
        <v/>
      </c>
      <c r="F233" s="1168" t="str">
        <f>IF('List Volume'!I233=0,"",'Sold Volume'!I233/'List Volume'!I233)</f>
        <v/>
      </c>
      <c r="G233" s="1168" t="str">
        <f>IF('List Volume'!J233=0,"",'Sold Volume'!J233/'List Volume'!J233)</f>
        <v/>
      </c>
      <c r="H233" s="1168">
        <f>IF('List Volume'!K233=0,"",'Sold Volume'!K233/'List Volume'!K233)</f>
        <v>0.94669607492269936</v>
      </c>
    </row>
    <row r="234" spans="1:8" x14ac:dyDescent="0.2">
      <c r="A234" s="818">
        <v>43567</v>
      </c>
      <c r="B234" s="1169" t="str">
        <f>IF('List Volume'!B234=0,"",'Sold Volume'!B234/'List Volume'!B234)</f>
        <v/>
      </c>
      <c r="C234" s="1169" t="str">
        <f>IF('List Volume'!C234=0,"",'Sold Volume'!C234/'List Volume'!C234)</f>
        <v/>
      </c>
      <c r="D234" s="1169" t="str">
        <f>IF('List Volume'!D234=0,"",'Sold Volume'!D234/'List Volume'!D234)</f>
        <v/>
      </c>
      <c r="E234" s="1169" t="str">
        <f>IF('List Volume'!E234=0,"",'Sold Volume'!E234/'List Volume'!E234)</f>
        <v/>
      </c>
      <c r="F234" s="1169" t="str">
        <f>IF('List Volume'!I234=0,"",'Sold Volume'!I234/'List Volume'!I234)</f>
        <v/>
      </c>
      <c r="G234" s="1169" t="str">
        <f>IF('List Volume'!J234=0,"",'Sold Volume'!J234/'List Volume'!J234)</f>
        <v/>
      </c>
      <c r="H234" s="1169">
        <f>IF('List Volume'!K234=0,"",'Sold Volume'!K234/'List Volume'!K234)</f>
        <v>0.94669607492269936</v>
      </c>
    </row>
    <row r="235" spans="1:8" x14ac:dyDescent="0.2">
      <c r="A235" s="817">
        <v>43597</v>
      </c>
      <c r="B235" s="1168" t="str">
        <f>IF('List Volume'!B235=0,"",'Sold Volume'!B235/'List Volume'!B235)</f>
        <v/>
      </c>
      <c r="C235" s="1168" t="str">
        <f>IF('List Volume'!C235=0,"",'Sold Volume'!C235/'List Volume'!C235)</f>
        <v/>
      </c>
      <c r="D235" s="1168" t="str">
        <f>IF('List Volume'!D235=0,"",'Sold Volume'!D235/'List Volume'!D235)</f>
        <v/>
      </c>
      <c r="E235" s="1168" t="str">
        <f>IF('List Volume'!E235=0,"",'Sold Volume'!E235/'List Volume'!E235)</f>
        <v/>
      </c>
      <c r="F235" s="1168" t="str">
        <f>IF('List Volume'!I235=0,"",'Sold Volume'!I235/'List Volume'!I235)</f>
        <v/>
      </c>
      <c r="G235" s="1168" t="str">
        <f>IF('List Volume'!J235=0,"",'Sold Volume'!J235/'List Volume'!J235)</f>
        <v/>
      </c>
      <c r="H235" s="1168">
        <f>IF('List Volume'!K235=0,"",'Sold Volume'!K235/'List Volume'!K235)</f>
        <v>0.94669607492269936</v>
      </c>
    </row>
    <row r="236" spans="1:8" x14ac:dyDescent="0.2">
      <c r="A236" s="817">
        <v>43628</v>
      </c>
      <c r="B236" s="1168" t="str">
        <f>IF('List Volume'!B236=0,"",'Sold Volume'!B236/'List Volume'!B236)</f>
        <v/>
      </c>
      <c r="C236" s="1168" t="str">
        <f>IF('List Volume'!C236=0,"",'Sold Volume'!C236/'List Volume'!C236)</f>
        <v/>
      </c>
      <c r="D236" s="1168" t="str">
        <f>IF('List Volume'!D236=0,"",'Sold Volume'!D236/'List Volume'!D236)</f>
        <v/>
      </c>
      <c r="E236" s="1168" t="str">
        <f>IF('List Volume'!E236=0,"",'Sold Volume'!E236/'List Volume'!E236)</f>
        <v/>
      </c>
      <c r="F236" s="1168" t="str">
        <f>IF('List Volume'!I236=0,"",'Sold Volume'!I236/'List Volume'!I236)</f>
        <v/>
      </c>
      <c r="G236" s="1168" t="str">
        <f>IF('List Volume'!J236=0,"",'Sold Volume'!J236/'List Volume'!J236)</f>
        <v/>
      </c>
      <c r="H236" s="1168">
        <f>IF('List Volume'!K236=0,"",'Sold Volume'!K236/'List Volume'!K236)</f>
        <v>0.94669607492269936</v>
      </c>
    </row>
    <row r="237" spans="1:8" x14ac:dyDescent="0.2">
      <c r="A237" s="817">
        <v>43658</v>
      </c>
      <c r="B237" s="1168" t="str">
        <f>IF('List Volume'!B237=0,"",'Sold Volume'!B237/'List Volume'!B237)</f>
        <v/>
      </c>
      <c r="C237" s="1168" t="str">
        <f>IF('List Volume'!C237=0,"",'Sold Volume'!C237/'List Volume'!C237)</f>
        <v/>
      </c>
      <c r="D237" s="1168" t="str">
        <f>IF('List Volume'!D237=0,"",'Sold Volume'!D237/'List Volume'!D237)</f>
        <v/>
      </c>
      <c r="E237" s="1168" t="str">
        <f>IF('List Volume'!E237=0,"",'Sold Volume'!E237/'List Volume'!E237)</f>
        <v/>
      </c>
      <c r="F237" s="1168" t="str">
        <f>IF('List Volume'!I237=0,"",'Sold Volume'!I237/'List Volume'!I237)</f>
        <v/>
      </c>
      <c r="G237" s="1168" t="str">
        <f>IF('List Volume'!J237=0,"",'Sold Volume'!J237/'List Volume'!J237)</f>
        <v/>
      </c>
      <c r="H237" s="1168">
        <f>IF('List Volume'!K237=0,"",'Sold Volume'!K237/'List Volume'!K237)</f>
        <v>0.94669607492269936</v>
      </c>
    </row>
    <row r="238" spans="1:8" x14ac:dyDescent="0.2">
      <c r="A238" s="817">
        <v>43689</v>
      </c>
      <c r="B238" s="1168" t="str">
        <f>IF('List Volume'!B238=0,"",'Sold Volume'!B238/'List Volume'!B238)</f>
        <v/>
      </c>
      <c r="C238" s="1168" t="str">
        <f>IF('List Volume'!C238=0,"",'Sold Volume'!C238/'List Volume'!C238)</f>
        <v/>
      </c>
      <c r="D238" s="1168" t="str">
        <f>IF('List Volume'!D238=0,"",'Sold Volume'!D238/'List Volume'!D238)</f>
        <v/>
      </c>
      <c r="E238" s="1168" t="str">
        <f>IF('List Volume'!E238=0,"",'Sold Volume'!E238/'List Volume'!E238)</f>
        <v/>
      </c>
      <c r="F238" s="1168" t="str">
        <f>IF('List Volume'!I238=0,"",'Sold Volume'!I238/'List Volume'!I238)</f>
        <v/>
      </c>
      <c r="G238" s="1168" t="str">
        <f>IF('List Volume'!J238=0,"",'Sold Volume'!J238/'List Volume'!J238)</f>
        <v/>
      </c>
      <c r="H238" s="1168">
        <f>IF('List Volume'!K238=0,"",'Sold Volume'!K238/'List Volume'!K238)</f>
        <v>0.94669607492269936</v>
      </c>
    </row>
    <row r="239" spans="1:8" x14ac:dyDescent="0.2">
      <c r="A239" s="817">
        <v>43720</v>
      </c>
      <c r="B239" s="1168" t="str">
        <f>IF('List Volume'!B239=0,"",'Sold Volume'!B239/'List Volume'!B239)</f>
        <v/>
      </c>
      <c r="C239" s="1168" t="str">
        <f>IF('List Volume'!C239=0,"",'Sold Volume'!C239/'List Volume'!C239)</f>
        <v/>
      </c>
      <c r="D239" s="1168" t="str">
        <f>IF('List Volume'!D239=0,"",'Sold Volume'!D239/'List Volume'!D239)</f>
        <v/>
      </c>
      <c r="E239" s="1168" t="str">
        <f>IF('List Volume'!E239=0,"",'Sold Volume'!E239/'List Volume'!E239)</f>
        <v/>
      </c>
      <c r="F239" s="1168" t="str">
        <f>IF('List Volume'!I239=0,"",'Sold Volume'!I239/'List Volume'!I239)</f>
        <v/>
      </c>
      <c r="G239" s="1168" t="str">
        <f>IF('List Volume'!J239=0,"",'Sold Volume'!J239/'List Volume'!J239)</f>
        <v/>
      </c>
      <c r="H239" s="1168">
        <f>IF('List Volume'!K239=0,"",'Sold Volume'!K239/'List Volume'!K239)</f>
        <v>0.94669607492269936</v>
      </c>
    </row>
    <row r="240" spans="1:8" x14ac:dyDescent="0.2">
      <c r="A240" s="817">
        <v>43750</v>
      </c>
      <c r="B240" s="1168" t="str">
        <f>IF('List Volume'!B240=0,"",'Sold Volume'!B240/'List Volume'!B240)</f>
        <v/>
      </c>
      <c r="C240" s="1168" t="str">
        <f>IF('List Volume'!C240=0,"",'Sold Volume'!C240/'List Volume'!C240)</f>
        <v/>
      </c>
      <c r="D240" s="1168" t="str">
        <f>IF('List Volume'!D240=0,"",'Sold Volume'!D240/'List Volume'!D240)</f>
        <v/>
      </c>
      <c r="E240" s="1168" t="str">
        <f>IF('List Volume'!E240=0,"",'Sold Volume'!E240/'List Volume'!E240)</f>
        <v/>
      </c>
      <c r="F240" s="1168" t="str">
        <f>IF('List Volume'!I240=0,"",'Sold Volume'!I240/'List Volume'!I240)</f>
        <v/>
      </c>
      <c r="G240" s="1168" t="str">
        <f>IF('List Volume'!J240=0,"",'Sold Volume'!J240/'List Volume'!J240)</f>
        <v/>
      </c>
      <c r="H240" s="1168">
        <f>IF('List Volume'!K240=0,"",'Sold Volume'!K240/'List Volume'!K240)</f>
        <v>0.94669607492269936</v>
      </c>
    </row>
    <row r="241" spans="1:8" x14ac:dyDescent="0.2">
      <c r="A241" s="817">
        <v>43781</v>
      </c>
      <c r="B241" s="1168" t="str">
        <f>IF('List Volume'!B241=0,"",'Sold Volume'!B241/'List Volume'!B241)</f>
        <v/>
      </c>
      <c r="C241" s="1168" t="str">
        <f>IF('List Volume'!C241=0,"",'Sold Volume'!C241/'List Volume'!C241)</f>
        <v/>
      </c>
      <c r="D241" s="1168" t="str">
        <f>IF('List Volume'!D241=0,"",'Sold Volume'!D241/'List Volume'!D241)</f>
        <v/>
      </c>
      <c r="E241" s="1168" t="str">
        <f>IF('List Volume'!E241=0,"",'Sold Volume'!E241/'List Volume'!E241)</f>
        <v/>
      </c>
      <c r="F241" s="1168" t="str">
        <f>IF('List Volume'!I241=0,"",'Sold Volume'!I241/'List Volume'!I241)</f>
        <v/>
      </c>
      <c r="G241" s="1168" t="str">
        <f>IF('List Volume'!J241=0,"",'Sold Volume'!J241/'List Volume'!J241)</f>
        <v/>
      </c>
      <c r="H241" s="1168">
        <f>IF('List Volume'!K241=0,"",'Sold Volume'!K241/'List Volume'!K241)</f>
        <v>0.94669607492269936</v>
      </c>
    </row>
    <row r="242" spans="1:8" x14ac:dyDescent="0.2">
      <c r="A242" s="933">
        <v>43811</v>
      </c>
      <c r="B242" s="1168" t="str">
        <f>IF('List Volume'!B242=0,"",'Sold Volume'!B242/'List Volume'!B242)</f>
        <v/>
      </c>
      <c r="C242" s="1168" t="str">
        <f>IF('List Volume'!C242=0,"",'Sold Volume'!C242/'List Volume'!C242)</f>
        <v/>
      </c>
      <c r="D242" s="1168" t="str">
        <f>IF('List Volume'!D242=0,"",'Sold Volume'!D242/'List Volume'!D242)</f>
        <v/>
      </c>
      <c r="E242" s="1168" t="str">
        <f>IF('List Volume'!E242=0,"",'Sold Volume'!E242/'List Volume'!E242)</f>
        <v/>
      </c>
      <c r="F242" s="1168" t="str">
        <f>IF('List Volume'!I242=0,"",'Sold Volume'!I242/'List Volume'!I242)</f>
        <v/>
      </c>
      <c r="G242" s="1168" t="str">
        <f>IF('List Volume'!J242=0,"",'Sold Volume'!J242/'List Volume'!J242)</f>
        <v/>
      </c>
      <c r="H242" s="1168">
        <f>IF('List Volume'!K242=0,"",'Sold Volume'!K242/'List Volume'!K242)</f>
        <v>0.94669607492269936</v>
      </c>
    </row>
  </sheetData>
  <mergeCells count="1">
    <mergeCell ref="A1:H1"/>
  </mergeCells>
  <phoneticPr fontId="0" type="noConversion"/>
  <printOptions horizontalCentered="1"/>
  <pageMargins left="0.75" right="0.75" top="1" bottom="1" header="0.5" footer="0.5"/>
  <pageSetup scale="2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2"/>
  <sheetViews>
    <sheetView workbookViewId="0">
      <pane ySplit="2" topLeftCell="A214" activePane="bottomLeft" state="frozenSplit"/>
      <selection pane="bottomLeft" activeCell="B231" sqref="B231:H232"/>
    </sheetView>
  </sheetViews>
  <sheetFormatPr defaultColWidth="16.28515625" defaultRowHeight="12.75" x14ac:dyDescent="0.2"/>
  <cols>
    <col min="1" max="1" width="7.140625" bestFit="1" customWidth="1"/>
    <col min="2" max="2" width="16" bestFit="1" customWidth="1"/>
    <col min="3" max="4" width="16.140625" bestFit="1" customWidth="1"/>
    <col min="5" max="5" width="15.140625" bestFit="1" customWidth="1"/>
    <col min="6" max="7" width="16.140625" bestFit="1" customWidth="1"/>
    <col min="8" max="8" width="15.140625" bestFit="1" customWidth="1"/>
    <col min="9" max="9" width="16.140625" style="573" customWidth="1"/>
    <col min="10" max="10" width="18" style="599" bestFit="1" customWidth="1"/>
    <col min="11" max="11" width="16.85546875" style="599" bestFit="1" customWidth="1"/>
  </cols>
  <sheetData>
    <row r="1" spans="1:11" ht="13.5" thickBot="1" x14ac:dyDescent="0.25">
      <c r="A1" s="1202" t="s">
        <v>18</v>
      </c>
      <c r="B1" s="1203"/>
      <c r="C1" s="1203"/>
      <c r="D1" s="1203"/>
      <c r="E1" s="1203"/>
      <c r="F1" s="1203"/>
      <c r="G1" s="1203"/>
      <c r="H1" s="1203"/>
      <c r="I1" s="1203"/>
      <c r="J1" s="1203"/>
      <c r="K1" s="1204"/>
    </row>
    <row r="2" spans="1:11" ht="13.5" thickBot="1" x14ac:dyDescent="0.25">
      <c r="A2" s="27" t="s">
        <v>113</v>
      </c>
      <c r="B2" s="28" t="s">
        <v>0</v>
      </c>
      <c r="C2" s="28" t="s">
        <v>1</v>
      </c>
      <c r="D2" s="28" t="s">
        <v>2</v>
      </c>
      <c r="E2" s="28" t="s">
        <v>3</v>
      </c>
      <c r="F2" s="28" t="s">
        <v>24</v>
      </c>
      <c r="G2" s="28" t="s">
        <v>25</v>
      </c>
      <c r="H2" s="28" t="s">
        <v>26</v>
      </c>
      <c r="I2" s="552" t="s">
        <v>28</v>
      </c>
      <c r="J2" s="574" t="s">
        <v>23</v>
      </c>
      <c r="K2" s="575" t="s">
        <v>22</v>
      </c>
    </row>
    <row r="3" spans="1:11" x14ac:dyDescent="0.2">
      <c r="A3" s="996">
        <v>36526</v>
      </c>
      <c r="B3" s="80">
        <v>33425337</v>
      </c>
      <c r="C3" s="80">
        <v>15031789</v>
      </c>
      <c r="D3" s="81">
        <v>13525400</v>
      </c>
      <c r="E3" s="80">
        <v>24747757</v>
      </c>
      <c r="F3" s="80">
        <v>22994000</v>
      </c>
      <c r="G3" s="80">
        <v>55805000</v>
      </c>
      <c r="H3" s="80">
        <v>5875000</v>
      </c>
      <c r="I3" s="553">
        <f>SUM(F3:H3)</f>
        <v>84674000</v>
      </c>
      <c r="J3" s="545">
        <f>SUM(B3:H3)</f>
        <v>171404283</v>
      </c>
      <c r="K3" s="546">
        <f>J3</f>
        <v>171404283</v>
      </c>
    </row>
    <row r="4" spans="1:11" x14ac:dyDescent="0.2">
      <c r="A4" s="997">
        <v>36557</v>
      </c>
      <c r="B4" s="82">
        <v>39930436</v>
      </c>
      <c r="C4" s="82">
        <v>14350200</v>
      </c>
      <c r="D4" s="84">
        <v>21323200</v>
      </c>
      <c r="E4" s="82">
        <v>20270900</v>
      </c>
      <c r="F4" s="83">
        <v>23720000</v>
      </c>
      <c r="G4" s="83">
        <v>24846000</v>
      </c>
      <c r="H4" s="83">
        <v>0</v>
      </c>
      <c r="I4" s="554">
        <f t="shared" ref="I4:I41" si="0">SUM(F4:H4)</f>
        <v>48566000</v>
      </c>
      <c r="J4" s="576">
        <f t="shared" ref="J4:J41" si="1">SUM(B4:H4)</f>
        <v>144440736</v>
      </c>
      <c r="K4" s="548">
        <f>K3+J4</f>
        <v>315845019</v>
      </c>
    </row>
    <row r="5" spans="1:11" x14ac:dyDescent="0.2">
      <c r="A5" s="997">
        <v>36586</v>
      </c>
      <c r="B5" s="82">
        <v>45389942</v>
      </c>
      <c r="C5" s="82">
        <v>27176899</v>
      </c>
      <c r="D5" s="84">
        <v>35166785</v>
      </c>
      <c r="E5" s="82">
        <v>25095900</v>
      </c>
      <c r="F5" s="83">
        <v>43944000</v>
      </c>
      <c r="G5" s="83">
        <v>39100000</v>
      </c>
      <c r="H5" s="83">
        <v>9700000</v>
      </c>
      <c r="I5" s="554">
        <f t="shared" si="0"/>
        <v>92744000</v>
      </c>
      <c r="J5" s="576">
        <f t="shared" si="1"/>
        <v>225573526</v>
      </c>
      <c r="K5" s="548">
        <f t="shared" ref="K5:K14" si="2">K4+J5</f>
        <v>541418545</v>
      </c>
    </row>
    <row r="6" spans="1:11" x14ac:dyDescent="0.2">
      <c r="A6" s="997">
        <v>36617</v>
      </c>
      <c r="B6" s="82">
        <v>54458774</v>
      </c>
      <c r="C6" s="82">
        <v>26892700</v>
      </c>
      <c r="D6" s="84">
        <v>30966400</v>
      </c>
      <c r="E6" s="82">
        <v>27346800</v>
      </c>
      <c r="F6" s="83">
        <v>67135289</v>
      </c>
      <c r="G6" s="83">
        <v>30485000</v>
      </c>
      <c r="H6" s="83">
        <v>31650000</v>
      </c>
      <c r="I6" s="554">
        <f t="shared" si="0"/>
        <v>129270289</v>
      </c>
      <c r="J6" s="576">
        <f t="shared" si="1"/>
        <v>268934963</v>
      </c>
      <c r="K6" s="548">
        <f t="shared" si="2"/>
        <v>810353508</v>
      </c>
    </row>
    <row r="7" spans="1:11" x14ac:dyDescent="0.2">
      <c r="A7" s="997">
        <v>36647</v>
      </c>
      <c r="B7" s="82">
        <v>55102988</v>
      </c>
      <c r="C7" s="82">
        <v>31926699</v>
      </c>
      <c r="D7" s="84">
        <v>28039200</v>
      </c>
      <c r="E7" s="82">
        <v>18739900</v>
      </c>
      <c r="F7" s="83">
        <v>35833000</v>
      </c>
      <c r="G7" s="83">
        <v>68103000</v>
      </c>
      <c r="H7" s="83">
        <v>31900000</v>
      </c>
      <c r="I7" s="554">
        <f t="shared" si="0"/>
        <v>135836000</v>
      </c>
      <c r="J7" s="576">
        <f t="shared" si="1"/>
        <v>269644787</v>
      </c>
      <c r="K7" s="548">
        <f t="shared" si="2"/>
        <v>1079998295</v>
      </c>
    </row>
    <row r="8" spans="1:11" x14ac:dyDescent="0.2">
      <c r="A8" s="997">
        <v>36678</v>
      </c>
      <c r="B8" s="82">
        <v>45515370</v>
      </c>
      <c r="C8" s="82">
        <v>25966179</v>
      </c>
      <c r="D8" s="84">
        <v>27052300</v>
      </c>
      <c r="E8" s="82">
        <v>17653100</v>
      </c>
      <c r="F8" s="83">
        <v>60157000</v>
      </c>
      <c r="G8" s="83">
        <v>83420000</v>
      </c>
      <c r="H8" s="83">
        <v>19900000</v>
      </c>
      <c r="I8" s="554">
        <f t="shared" si="0"/>
        <v>163477000</v>
      </c>
      <c r="J8" s="576">
        <f t="shared" si="1"/>
        <v>279663949</v>
      </c>
      <c r="K8" s="548">
        <f t="shared" si="2"/>
        <v>1359662244</v>
      </c>
    </row>
    <row r="9" spans="1:11" x14ac:dyDescent="0.2">
      <c r="A9" s="997">
        <v>36708</v>
      </c>
      <c r="B9" s="82">
        <v>38004025</v>
      </c>
      <c r="C9" s="82">
        <v>15141200</v>
      </c>
      <c r="D9" s="84">
        <v>16675700</v>
      </c>
      <c r="E9" s="82">
        <v>20455199</v>
      </c>
      <c r="F9" s="83">
        <v>19415000</v>
      </c>
      <c r="G9" s="83">
        <v>12190000</v>
      </c>
      <c r="H9" s="83">
        <v>0</v>
      </c>
      <c r="I9" s="554">
        <f t="shared" si="0"/>
        <v>31605000</v>
      </c>
      <c r="J9" s="576">
        <f t="shared" si="1"/>
        <v>121881124</v>
      </c>
      <c r="K9" s="548">
        <f t="shared" si="2"/>
        <v>1481543368</v>
      </c>
    </row>
    <row r="10" spans="1:11" x14ac:dyDescent="0.2">
      <c r="A10" s="997">
        <v>36739</v>
      </c>
      <c r="B10" s="82">
        <v>39163097</v>
      </c>
      <c r="C10" s="82">
        <v>10078248</v>
      </c>
      <c r="D10" s="84">
        <v>10649800</v>
      </c>
      <c r="E10" s="82">
        <v>11857300</v>
      </c>
      <c r="F10" s="83">
        <v>32305000</v>
      </c>
      <c r="G10" s="83">
        <v>30790000</v>
      </c>
      <c r="H10" s="83">
        <v>0</v>
      </c>
      <c r="I10" s="554">
        <f t="shared" si="0"/>
        <v>63095000</v>
      </c>
      <c r="J10" s="576">
        <f t="shared" si="1"/>
        <v>134843445</v>
      </c>
      <c r="K10" s="548">
        <f t="shared" si="2"/>
        <v>1616386813</v>
      </c>
    </row>
    <row r="11" spans="1:11" x14ac:dyDescent="0.2">
      <c r="A11" s="997">
        <v>36770</v>
      </c>
      <c r="B11" s="82">
        <v>35829958</v>
      </c>
      <c r="C11" s="82">
        <v>10662700</v>
      </c>
      <c r="D11" s="84">
        <v>17687600</v>
      </c>
      <c r="E11" s="82">
        <v>15361800</v>
      </c>
      <c r="F11" s="83">
        <v>20115000</v>
      </c>
      <c r="G11" s="83">
        <v>13800000</v>
      </c>
      <c r="H11" s="83">
        <v>5800000</v>
      </c>
      <c r="I11" s="554">
        <f t="shared" si="0"/>
        <v>39715000</v>
      </c>
      <c r="J11" s="576">
        <f t="shared" si="1"/>
        <v>119257058</v>
      </c>
      <c r="K11" s="548">
        <f t="shared" si="2"/>
        <v>1735643871</v>
      </c>
    </row>
    <row r="12" spans="1:11" x14ac:dyDescent="0.2">
      <c r="A12" s="997">
        <v>36800</v>
      </c>
      <c r="B12" s="82">
        <v>41658854</v>
      </c>
      <c r="C12" s="82">
        <v>15014799</v>
      </c>
      <c r="D12" s="84">
        <v>16171149</v>
      </c>
      <c r="E12" s="82">
        <v>14182000</v>
      </c>
      <c r="F12" s="83">
        <v>35615000</v>
      </c>
      <c r="G12" s="83">
        <v>28900000</v>
      </c>
      <c r="H12" s="83">
        <v>5600000</v>
      </c>
      <c r="I12" s="554">
        <f t="shared" si="0"/>
        <v>70115000</v>
      </c>
      <c r="J12" s="576">
        <f t="shared" si="1"/>
        <v>157141802</v>
      </c>
      <c r="K12" s="548">
        <f t="shared" si="2"/>
        <v>1892785673</v>
      </c>
    </row>
    <row r="13" spans="1:11" x14ac:dyDescent="0.2">
      <c r="A13" s="997">
        <v>36831</v>
      </c>
      <c r="B13" s="82">
        <v>38846618</v>
      </c>
      <c r="C13" s="82">
        <v>18508690</v>
      </c>
      <c r="D13" s="84">
        <v>13073500</v>
      </c>
      <c r="E13" s="82">
        <v>13549700</v>
      </c>
      <c r="F13" s="83">
        <v>26470000</v>
      </c>
      <c r="G13" s="83">
        <v>16890000</v>
      </c>
      <c r="H13" s="83">
        <v>0</v>
      </c>
      <c r="I13" s="554">
        <f t="shared" si="0"/>
        <v>43360000</v>
      </c>
      <c r="J13" s="576">
        <f t="shared" si="1"/>
        <v>127338508</v>
      </c>
      <c r="K13" s="548">
        <f t="shared" si="2"/>
        <v>2020124181</v>
      </c>
    </row>
    <row r="14" spans="1:11" ht="13.5" thickBot="1" x14ac:dyDescent="0.25">
      <c r="A14" s="998">
        <v>36861</v>
      </c>
      <c r="B14" s="86">
        <v>39250939</v>
      </c>
      <c r="C14" s="86">
        <v>16842550</v>
      </c>
      <c r="D14" s="87">
        <v>20932729</v>
      </c>
      <c r="E14" s="86">
        <v>18177300</v>
      </c>
      <c r="F14" s="118">
        <v>20415000</v>
      </c>
      <c r="G14" s="118">
        <v>15525000</v>
      </c>
      <c r="H14" s="118">
        <v>0</v>
      </c>
      <c r="I14" s="555">
        <f t="shared" si="0"/>
        <v>35940000</v>
      </c>
      <c r="J14" s="577">
        <f t="shared" si="1"/>
        <v>131143518</v>
      </c>
      <c r="K14" s="578">
        <f t="shared" si="2"/>
        <v>2151267699</v>
      </c>
    </row>
    <row r="15" spans="1:11" x14ac:dyDescent="0.2">
      <c r="A15" s="999">
        <v>36892</v>
      </c>
      <c r="B15" s="88">
        <v>35475065</v>
      </c>
      <c r="C15" s="88">
        <v>14890800</v>
      </c>
      <c r="D15" s="88">
        <v>26494500</v>
      </c>
      <c r="E15" s="88">
        <v>20142900</v>
      </c>
      <c r="F15" s="88">
        <v>33406330</v>
      </c>
      <c r="G15" s="88">
        <v>46240000</v>
      </c>
      <c r="H15" s="88">
        <v>7500000</v>
      </c>
      <c r="I15" s="556">
        <f t="shared" si="0"/>
        <v>87146330</v>
      </c>
      <c r="J15" s="551">
        <f t="shared" si="1"/>
        <v>184149595</v>
      </c>
      <c r="K15" s="579">
        <f>J15</f>
        <v>184149595</v>
      </c>
    </row>
    <row r="16" spans="1:11" x14ac:dyDescent="0.2">
      <c r="A16" s="1000">
        <v>36923</v>
      </c>
      <c r="B16" s="89">
        <v>36305349</v>
      </c>
      <c r="C16" s="89">
        <v>16759300</v>
      </c>
      <c r="D16" s="89">
        <v>18886900</v>
      </c>
      <c r="E16" s="89">
        <v>24785300</v>
      </c>
      <c r="F16" s="89">
        <v>23355000</v>
      </c>
      <c r="G16" s="89">
        <v>23940000</v>
      </c>
      <c r="H16" s="89">
        <v>26200000</v>
      </c>
      <c r="I16" s="557">
        <f t="shared" si="0"/>
        <v>73495000</v>
      </c>
      <c r="J16" s="560">
        <f t="shared" si="1"/>
        <v>170231849</v>
      </c>
      <c r="K16" s="580">
        <f>K15+J16</f>
        <v>354381444</v>
      </c>
    </row>
    <row r="17" spans="1:11" x14ac:dyDescent="0.2">
      <c r="A17" s="1000">
        <v>36951</v>
      </c>
      <c r="B17" s="89">
        <v>59649255</v>
      </c>
      <c r="C17" s="89">
        <v>19557100</v>
      </c>
      <c r="D17" s="89">
        <v>38408526</v>
      </c>
      <c r="E17" s="89">
        <v>23872101</v>
      </c>
      <c r="F17" s="89">
        <v>27563900</v>
      </c>
      <c r="G17" s="89">
        <v>38970000</v>
      </c>
      <c r="H17" s="89">
        <v>11545000</v>
      </c>
      <c r="I17" s="557">
        <f t="shared" si="0"/>
        <v>78078900</v>
      </c>
      <c r="J17" s="560">
        <f t="shared" si="1"/>
        <v>219565882</v>
      </c>
      <c r="K17" s="580">
        <f t="shared" ref="K17:K26" si="3">K16+J17</f>
        <v>573947326</v>
      </c>
    </row>
    <row r="18" spans="1:11" x14ac:dyDescent="0.2">
      <c r="A18" s="1000">
        <v>36982</v>
      </c>
      <c r="B18" s="89">
        <v>55577424</v>
      </c>
      <c r="C18" s="89">
        <v>25885300</v>
      </c>
      <c r="D18" s="89">
        <v>40889155</v>
      </c>
      <c r="E18" s="89">
        <v>24379300</v>
      </c>
      <c r="F18" s="89">
        <v>41623124</v>
      </c>
      <c r="G18" s="89">
        <v>24894000</v>
      </c>
      <c r="H18" s="89">
        <v>14750000</v>
      </c>
      <c r="I18" s="557">
        <f t="shared" si="0"/>
        <v>81267124</v>
      </c>
      <c r="J18" s="560">
        <f t="shared" si="1"/>
        <v>227998303</v>
      </c>
      <c r="K18" s="580">
        <f t="shared" si="3"/>
        <v>801945629</v>
      </c>
    </row>
    <row r="19" spans="1:11" x14ac:dyDescent="0.2">
      <c r="A19" s="1000">
        <v>37012</v>
      </c>
      <c r="B19" s="89">
        <v>54323563</v>
      </c>
      <c r="C19" s="89">
        <v>24572500</v>
      </c>
      <c r="D19" s="89">
        <v>31875847</v>
      </c>
      <c r="E19" s="89">
        <v>31558700</v>
      </c>
      <c r="F19" s="89">
        <v>37193000</v>
      </c>
      <c r="G19" s="89">
        <v>26960000</v>
      </c>
      <c r="H19" s="89">
        <v>26600000</v>
      </c>
      <c r="I19" s="557">
        <f t="shared" si="0"/>
        <v>90753000</v>
      </c>
      <c r="J19" s="560">
        <f t="shared" si="1"/>
        <v>233083610</v>
      </c>
      <c r="K19" s="580">
        <f t="shared" si="3"/>
        <v>1035029239</v>
      </c>
    </row>
    <row r="20" spans="1:11" x14ac:dyDescent="0.2">
      <c r="A20" s="1000">
        <v>37043</v>
      </c>
      <c r="B20" s="89">
        <v>63064016</v>
      </c>
      <c r="C20" s="89">
        <v>22535100</v>
      </c>
      <c r="D20" s="89">
        <v>28022100</v>
      </c>
      <c r="E20" s="89">
        <v>28039799</v>
      </c>
      <c r="F20" s="89">
        <v>18792400</v>
      </c>
      <c r="G20" s="89">
        <v>48645000</v>
      </c>
      <c r="H20" s="89">
        <v>13450000</v>
      </c>
      <c r="I20" s="557">
        <f t="shared" si="0"/>
        <v>80887400</v>
      </c>
      <c r="J20" s="560">
        <f t="shared" si="1"/>
        <v>222548415</v>
      </c>
      <c r="K20" s="580">
        <f t="shared" si="3"/>
        <v>1257577654</v>
      </c>
    </row>
    <row r="21" spans="1:11" x14ac:dyDescent="0.2">
      <c r="A21" s="1000">
        <v>37073</v>
      </c>
      <c r="B21" s="89">
        <v>51742769</v>
      </c>
      <c r="C21" s="89">
        <v>15662600</v>
      </c>
      <c r="D21" s="89">
        <v>21845339</v>
      </c>
      <c r="E21" s="89">
        <v>11749000</v>
      </c>
      <c r="F21" s="89">
        <v>22674900</v>
      </c>
      <c r="G21" s="89">
        <v>34060000</v>
      </c>
      <c r="H21" s="89">
        <v>8600000</v>
      </c>
      <c r="I21" s="557">
        <f t="shared" si="0"/>
        <v>65334900</v>
      </c>
      <c r="J21" s="560">
        <f t="shared" si="1"/>
        <v>166334608</v>
      </c>
      <c r="K21" s="580">
        <f t="shared" si="3"/>
        <v>1423912262</v>
      </c>
    </row>
    <row r="22" spans="1:11" x14ac:dyDescent="0.2">
      <c r="A22" s="1000">
        <v>37104</v>
      </c>
      <c r="B22" s="89">
        <v>55308829</v>
      </c>
      <c r="C22" s="89">
        <v>17868600</v>
      </c>
      <c r="D22" s="89">
        <v>29959428</v>
      </c>
      <c r="E22" s="89">
        <v>21137035</v>
      </c>
      <c r="F22" s="89">
        <v>38795900</v>
      </c>
      <c r="G22" s="89">
        <v>44995000</v>
      </c>
      <c r="H22" s="89">
        <v>5400000</v>
      </c>
      <c r="I22" s="557">
        <f t="shared" si="0"/>
        <v>89190900</v>
      </c>
      <c r="J22" s="560">
        <f t="shared" si="1"/>
        <v>213464792</v>
      </c>
      <c r="K22" s="580">
        <f t="shared" si="3"/>
        <v>1637377054</v>
      </c>
    </row>
    <row r="23" spans="1:11" x14ac:dyDescent="0.2">
      <c r="A23" s="1000">
        <v>37135</v>
      </c>
      <c r="B23" s="89">
        <v>42799390</v>
      </c>
      <c r="C23" s="89">
        <v>14526100</v>
      </c>
      <c r="D23" s="89">
        <v>12433775</v>
      </c>
      <c r="E23" s="89">
        <v>16446800</v>
      </c>
      <c r="F23" s="89">
        <v>15990000</v>
      </c>
      <c r="G23" s="89">
        <v>15090000</v>
      </c>
      <c r="H23" s="89">
        <v>19750000</v>
      </c>
      <c r="I23" s="557">
        <f t="shared" si="0"/>
        <v>50830000</v>
      </c>
      <c r="J23" s="560">
        <f t="shared" si="1"/>
        <v>137036065</v>
      </c>
      <c r="K23" s="580">
        <f t="shared" si="3"/>
        <v>1774413119</v>
      </c>
    </row>
    <row r="24" spans="1:11" x14ac:dyDescent="0.2">
      <c r="A24" s="1000">
        <v>37165</v>
      </c>
      <c r="B24" s="89">
        <v>41819776</v>
      </c>
      <c r="C24" s="89">
        <v>15917600</v>
      </c>
      <c r="D24" s="89">
        <v>19918400</v>
      </c>
      <c r="E24" s="89">
        <v>14160999</v>
      </c>
      <c r="F24" s="89">
        <v>18800000</v>
      </c>
      <c r="G24" s="89">
        <v>14224000</v>
      </c>
      <c r="H24" s="89">
        <v>6900000</v>
      </c>
      <c r="I24" s="557">
        <f t="shared" si="0"/>
        <v>39924000</v>
      </c>
      <c r="J24" s="560">
        <f t="shared" si="1"/>
        <v>131740775</v>
      </c>
      <c r="K24" s="580">
        <f t="shared" si="3"/>
        <v>1906153894</v>
      </c>
    </row>
    <row r="25" spans="1:11" x14ac:dyDescent="0.2">
      <c r="A25" s="1000">
        <v>37196</v>
      </c>
      <c r="B25" s="89">
        <v>40074802</v>
      </c>
      <c r="C25" s="89">
        <v>16449400</v>
      </c>
      <c r="D25" s="89">
        <v>15755339</v>
      </c>
      <c r="E25" s="89">
        <v>13820900</v>
      </c>
      <c r="F25" s="89">
        <v>24568000</v>
      </c>
      <c r="G25" s="89">
        <v>14095000</v>
      </c>
      <c r="H25" s="89">
        <v>0</v>
      </c>
      <c r="I25" s="557">
        <f t="shared" si="0"/>
        <v>38663000</v>
      </c>
      <c r="J25" s="560">
        <f t="shared" si="1"/>
        <v>124763441</v>
      </c>
      <c r="K25" s="580">
        <f t="shared" si="3"/>
        <v>2030917335</v>
      </c>
    </row>
    <row r="26" spans="1:11" ht="13.5" thickBot="1" x14ac:dyDescent="0.25">
      <c r="A26" s="1001">
        <v>37226</v>
      </c>
      <c r="B26" s="90">
        <v>46056557</v>
      </c>
      <c r="C26" s="90">
        <v>10023000</v>
      </c>
      <c r="D26" s="90">
        <v>27041665</v>
      </c>
      <c r="E26" s="90">
        <v>8775000</v>
      </c>
      <c r="F26" s="90">
        <v>25425346</v>
      </c>
      <c r="G26" s="90">
        <v>12539000</v>
      </c>
      <c r="H26" s="90">
        <v>0</v>
      </c>
      <c r="I26" s="558">
        <f t="shared" si="0"/>
        <v>37964346</v>
      </c>
      <c r="J26" s="581">
        <f t="shared" si="1"/>
        <v>129860568</v>
      </c>
      <c r="K26" s="582">
        <f t="shared" si="3"/>
        <v>2160777903</v>
      </c>
    </row>
    <row r="27" spans="1:11" x14ac:dyDescent="0.2">
      <c r="A27" s="113">
        <v>37257</v>
      </c>
      <c r="B27" s="81">
        <v>37365972</v>
      </c>
      <c r="C27" s="81">
        <v>18500050</v>
      </c>
      <c r="D27" s="81">
        <v>19507632</v>
      </c>
      <c r="E27" s="81">
        <v>19661900</v>
      </c>
      <c r="F27" s="81">
        <v>26079000</v>
      </c>
      <c r="G27" s="81">
        <v>15235000</v>
      </c>
      <c r="H27" s="81">
        <v>9250000</v>
      </c>
      <c r="I27" s="553">
        <f t="shared" si="0"/>
        <v>50564000</v>
      </c>
      <c r="J27" s="545">
        <f t="shared" si="1"/>
        <v>145599554</v>
      </c>
      <c r="K27" s="546">
        <f>J27</f>
        <v>145599554</v>
      </c>
    </row>
    <row r="28" spans="1:11" x14ac:dyDescent="0.2">
      <c r="A28" s="114">
        <v>37288</v>
      </c>
      <c r="B28" s="84">
        <v>42492832</v>
      </c>
      <c r="C28" s="84">
        <v>15102000</v>
      </c>
      <c r="D28" s="84">
        <v>21230935</v>
      </c>
      <c r="E28" s="84">
        <v>13509400</v>
      </c>
      <c r="F28" s="84">
        <v>31004000</v>
      </c>
      <c r="G28" s="84">
        <v>13425000</v>
      </c>
      <c r="H28" s="84">
        <v>6800000</v>
      </c>
      <c r="I28" s="554">
        <f t="shared" si="0"/>
        <v>51229000</v>
      </c>
      <c r="J28" s="576">
        <f t="shared" si="1"/>
        <v>143564167</v>
      </c>
      <c r="K28" s="548">
        <f>K27+J28</f>
        <v>289163721</v>
      </c>
    </row>
    <row r="29" spans="1:11" x14ac:dyDescent="0.2">
      <c r="A29" s="114">
        <v>37316</v>
      </c>
      <c r="B29" s="84">
        <v>61079458</v>
      </c>
      <c r="C29" s="84">
        <v>20987750</v>
      </c>
      <c r="D29" s="84">
        <v>26414342</v>
      </c>
      <c r="E29" s="84">
        <v>25085000</v>
      </c>
      <c r="F29" s="84">
        <v>58475990</v>
      </c>
      <c r="G29" s="84">
        <v>41485000</v>
      </c>
      <c r="H29" s="84">
        <v>10500000</v>
      </c>
      <c r="I29" s="554">
        <f t="shared" si="0"/>
        <v>110460990</v>
      </c>
      <c r="J29" s="576">
        <f t="shared" si="1"/>
        <v>244027540</v>
      </c>
      <c r="K29" s="548">
        <f t="shared" ref="K29:K38" si="4">K28+J29</f>
        <v>533191261</v>
      </c>
    </row>
    <row r="30" spans="1:11" x14ac:dyDescent="0.2">
      <c r="A30" s="114">
        <v>37347</v>
      </c>
      <c r="B30" s="84">
        <v>70155268</v>
      </c>
      <c r="C30" s="84">
        <v>34440600</v>
      </c>
      <c r="D30" s="84">
        <v>47381210</v>
      </c>
      <c r="E30" s="84">
        <v>35447800</v>
      </c>
      <c r="F30" s="84">
        <v>64656200</v>
      </c>
      <c r="G30" s="84">
        <v>40519000</v>
      </c>
      <c r="H30" s="84">
        <v>37650000</v>
      </c>
      <c r="I30" s="554">
        <f t="shared" si="0"/>
        <v>142825200</v>
      </c>
      <c r="J30" s="576">
        <f t="shared" si="1"/>
        <v>330250078</v>
      </c>
      <c r="K30" s="548">
        <f t="shared" si="4"/>
        <v>863441339</v>
      </c>
    </row>
    <row r="31" spans="1:11" x14ac:dyDescent="0.2">
      <c r="A31" s="114">
        <v>37377</v>
      </c>
      <c r="B31" s="84">
        <v>65878991</v>
      </c>
      <c r="C31" s="84">
        <v>30970686</v>
      </c>
      <c r="D31" s="84">
        <v>41162834</v>
      </c>
      <c r="E31" s="84">
        <v>21154800</v>
      </c>
      <c r="F31" s="84">
        <v>60685543</v>
      </c>
      <c r="G31" s="84">
        <v>56888000</v>
      </c>
      <c r="H31" s="84">
        <v>18144000</v>
      </c>
      <c r="I31" s="554">
        <f t="shared" si="0"/>
        <v>135717543</v>
      </c>
      <c r="J31" s="576">
        <f t="shared" si="1"/>
        <v>294884854</v>
      </c>
      <c r="K31" s="548">
        <f t="shared" si="4"/>
        <v>1158326193</v>
      </c>
    </row>
    <row r="32" spans="1:11" x14ac:dyDescent="0.2">
      <c r="A32" s="114">
        <v>37408</v>
      </c>
      <c r="B32" s="84">
        <v>60422370</v>
      </c>
      <c r="C32" s="84">
        <v>20721499</v>
      </c>
      <c r="D32" s="84">
        <v>40870100</v>
      </c>
      <c r="E32" s="84">
        <v>29734500</v>
      </c>
      <c r="F32" s="84">
        <v>49226908</v>
      </c>
      <c r="G32" s="84">
        <v>47643000</v>
      </c>
      <c r="H32" s="84">
        <v>13150000</v>
      </c>
      <c r="I32" s="554">
        <f t="shared" si="0"/>
        <v>110019908</v>
      </c>
      <c r="J32" s="576">
        <f t="shared" si="1"/>
        <v>261768377</v>
      </c>
      <c r="K32" s="548">
        <f t="shared" si="4"/>
        <v>1420094570</v>
      </c>
    </row>
    <row r="33" spans="1:11" x14ac:dyDescent="0.2">
      <c r="A33" s="114">
        <v>37438</v>
      </c>
      <c r="B33" s="84">
        <v>54983449</v>
      </c>
      <c r="C33" s="84">
        <v>25351999</v>
      </c>
      <c r="D33" s="84">
        <v>27619900</v>
      </c>
      <c r="E33" s="84">
        <v>17606900</v>
      </c>
      <c r="F33" s="84">
        <v>55531990</v>
      </c>
      <c r="G33" s="84">
        <v>33570000</v>
      </c>
      <c r="H33" s="84">
        <v>0</v>
      </c>
      <c r="I33" s="554">
        <f t="shared" si="0"/>
        <v>89101990</v>
      </c>
      <c r="J33" s="576">
        <f t="shared" si="1"/>
        <v>214664238</v>
      </c>
      <c r="K33" s="548">
        <f t="shared" si="4"/>
        <v>1634758808</v>
      </c>
    </row>
    <row r="34" spans="1:11" x14ac:dyDescent="0.2">
      <c r="A34" s="114">
        <v>37469</v>
      </c>
      <c r="B34" s="84">
        <v>57549304</v>
      </c>
      <c r="C34" s="84">
        <v>24784000</v>
      </c>
      <c r="D34" s="84">
        <v>31089801</v>
      </c>
      <c r="E34" s="84">
        <v>13103000</v>
      </c>
      <c r="F34" s="84">
        <v>51458600</v>
      </c>
      <c r="G34" s="84">
        <v>38600000</v>
      </c>
      <c r="H34" s="84">
        <v>32325000</v>
      </c>
      <c r="I34" s="554">
        <f t="shared" si="0"/>
        <v>122383600</v>
      </c>
      <c r="J34" s="576">
        <f t="shared" si="1"/>
        <v>248909705</v>
      </c>
      <c r="K34" s="548">
        <f t="shared" si="4"/>
        <v>1883668513</v>
      </c>
    </row>
    <row r="35" spans="1:11" x14ac:dyDescent="0.2">
      <c r="A35" s="114">
        <v>37500</v>
      </c>
      <c r="B35" s="84">
        <v>49452311</v>
      </c>
      <c r="C35" s="84">
        <v>16365890</v>
      </c>
      <c r="D35" s="84">
        <v>21362900</v>
      </c>
      <c r="E35" s="84">
        <v>13830800</v>
      </c>
      <c r="F35" s="84">
        <v>11115000</v>
      </c>
      <c r="G35" s="84">
        <v>25665000</v>
      </c>
      <c r="H35" s="84">
        <v>5500000</v>
      </c>
      <c r="I35" s="554">
        <f t="shared" si="0"/>
        <v>42280000</v>
      </c>
      <c r="J35" s="576">
        <f t="shared" si="1"/>
        <v>143291901</v>
      </c>
      <c r="K35" s="548">
        <f t="shared" si="4"/>
        <v>2026960414</v>
      </c>
    </row>
    <row r="36" spans="1:11" x14ac:dyDescent="0.2">
      <c r="A36" s="114">
        <v>37530</v>
      </c>
      <c r="B36" s="84">
        <v>52837778</v>
      </c>
      <c r="C36" s="84">
        <v>21503127</v>
      </c>
      <c r="D36" s="84">
        <v>16675281</v>
      </c>
      <c r="E36" s="84">
        <v>17963813</v>
      </c>
      <c r="F36" s="84">
        <v>17348565</v>
      </c>
      <c r="G36" s="84">
        <v>17275000</v>
      </c>
      <c r="H36" s="84">
        <v>0</v>
      </c>
      <c r="I36" s="554">
        <f t="shared" si="0"/>
        <v>34623565</v>
      </c>
      <c r="J36" s="576">
        <f t="shared" si="1"/>
        <v>143603564</v>
      </c>
      <c r="K36" s="548">
        <f t="shared" si="4"/>
        <v>2170563978</v>
      </c>
    </row>
    <row r="37" spans="1:11" x14ac:dyDescent="0.2">
      <c r="A37" s="114">
        <v>37561</v>
      </c>
      <c r="B37" s="84">
        <v>50307884</v>
      </c>
      <c r="C37" s="84">
        <v>21601600</v>
      </c>
      <c r="D37" s="84">
        <v>26206247</v>
      </c>
      <c r="E37" s="84">
        <v>20163500</v>
      </c>
      <c r="F37" s="84">
        <v>31797000</v>
      </c>
      <c r="G37" s="84">
        <v>25535000</v>
      </c>
      <c r="H37" s="84">
        <v>0</v>
      </c>
      <c r="I37" s="554">
        <f t="shared" si="0"/>
        <v>57332000</v>
      </c>
      <c r="J37" s="576">
        <f t="shared" si="1"/>
        <v>175611231</v>
      </c>
      <c r="K37" s="548">
        <f t="shared" si="4"/>
        <v>2346175209</v>
      </c>
    </row>
    <row r="38" spans="1:11" ht="13.5" thickBot="1" x14ac:dyDescent="0.25">
      <c r="A38" s="1002">
        <v>37591</v>
      </c>
      <c r="B38" s="87">
        <v>50558235</v>
      </c>
      <c r="C38" s="87">
        <v>18984200</v>
      </c>
      <c r="D38" s="87">
        <v>20693778</v>
      </c>
      <c r="E38" s="87">
        <v>15400000</v>
      </c>
      <c r="F38" s="87">
        <v>22638000</v>
      </c>
      <c r="G38" s="87">
        <v>4700000</v>
      </c>
      <c r="H38" s="87">
        <v>24849000</v>
      </c>
      <c r="I38" s="555">
        <f t="shared" si="0"/>
        <v>52187000</v>
      </c>
      <c r="J38" s="577">
        <f t="shared" si="1"/>
        <v>157823213</v>
      </c>
      <c r="K38" s="578">
        <f t="shared" si="4"/>
        <v>2503998422</v>
      </c>
    </row>
    <row r="39" spans="1:11" x14ac:dyDescent="0.2">
      <c r="A39" s="999">
        <v>37622</v>
      </c>
      <c r="B39" s="95">
        <v>47761381</v>
      </c>
      <c r="C39" s="95">
        <v>35042842</v>
      </c>
      <c r="D39" s="88">
        <v>30493175</v>
      </c>
      <c r="E39" s="95">
        <v>20029800</v>
      </c>
      <c r="F39" s="95">
        <v>39863000</v>
      </c>
      <c r="G39" s="95">
        <v>43190000</v>
      </c>
      <c r="H39" s="95">
        <v>11950000</v>
      </c>
      <c r="I39" s="556">
        <f t="shared" si="0"/>
        <v>95003000</v>
      </c>
      <c r="J39" s="551">
        <f t="shared" si="1"/>
        <v>228330198</v>
      </c>
      <c r="K39" s="579">
        <f>J39</f>
        <v>228330198</v>
      </c>
    </row>
    <row r="40" spans="1:11" x14ac:dyDescent="0.2">
      <c r="A40" s="1000">
        <v>37653</v>
      </c>
      <c r="B40" s="97">
        <v>48051316</v>
      </c>
      <c r="C40" s="97">
        <v>36864887</v>
      </c>
      <c r="D40" s="89">
        <v>24990400</v>
      </c>
      <c r="E40" s="97">
        <v>16150400</v>
      </c>
      <c r="F40" s="97">
        <v>39482694</v>
      </c>
      <c r="G40" s="97">
        <v>44070000</v>
      </c>
      <c r="H40" s="97">
        <v>6300000</v>
      </c>
      <c r="I40" s="559">
        <f t="shared" si="0"/>
        <v>89852694</v>
      </c>
      <c r="J40" s="583">
        <f t="shared" si="1"/>
        <v>215909697</v>
      </c>
      <c r="K40" s="580">
        <f t="shared" ref="K40:K49" si="5">K39+J40</f>
        <v>444239895</v>
      </c>
    </row>
    <row r="41" spans="1:11" x14ac:dyDescent="0.2">
      <c r="A41" s="1000">
        <v>37681</v>
      </c>
      <c r="B41" s="97">
        <v>62249306</v>
      </c>
      <c r="C41" s="89">
        <v>59897734</v>
      </c>
      <c r="D41" s="97">
        <v>40869689</v>
      </c>
      <c r="E41" s="97">
        <v>21459400</v>
      </c>
      <c r="F41" s="97">
        <v>52883000</v>
      </c>
      <c r="G41" s="97">
        <v>39643000</v>
      </c>
      <c r="H41" s="97">
        <v>14800000</v>
      </c>
      <c r="I41" s="560">
        <f t="shared" si="0"/>
        <v>107326000</v>
      </c>
      <c r="J41" s="580">
        <f t="shared" si="1"/>
        <v>291802129</v>
      </c>
      <c r="K41" s="580">
        <f t="shared" si="5"/>
        <v>736042024</v>
      </c>
    </row>
    <row r="42" spans="1:11" x14ac:dyDescent="0.2">
      <c r="A42" s="1000">
        <v>37712</v>
      </c>
      <c r="B42" s="97">
        <v>77658970</v>
      </c>
      <c r="C42" s="97">
        <v>68211044</v>
      </c>
      <c r="D42" s="89">
        <v>37643875</v>
      </c>
      <c r="E42" s="97">
        <v>35980000</v>
      </c>
      <c r="F42" s="97">
        <v>25459000</v>
      </c>
      <c r="G42" s="97">
        <v>45589000</v>
      </c>
      <c r="H42" s="97">
        <v>22950000</v>
      </c>
      <c r="I42" s="560">
        <f t="shared" ref="I42:I49" si="6">SUM(F42:H42)</f>
        <v>93998000</v>
      </c>
      <c r="J42" s="580">
        <f t="shared" ref="J42:J49" si="7">SUM(B42:H42)</f>
        <v>313491889</v>
      </c>
      <c r="K42" s="580">
        <f t="shared" si="5"/>
        <v>1049533913</v>
      </c>
    </row>
    <row r="43" spans="1:11" x14ac:dyDescent="0.2">
      <c r="A43" s="1000">
        <v>37742</v>
      </c>
      <c r="B43" s="97">
        <v>64507213</v>
      </c>
      <c r="C43" s="97">
        <v>73784353</v>
      </c>
      <c r="D43" s="89">
        <v>28797900</v>
      </c>
      <c r="E43" s="97">
        <v>20369615</v>
      </c>
      <c r="F43" s="97">
        <v>49233475</v>
      </c>
      <c r="G43" s="97">
        <v>47293900</v>
      </c>
      <c r="H43" s="97">
        <v>0</v>
      </c>
      <c r="I43" s="560">
        <f t="shared" si="6"/>
        <v>96527375</v>
      </c>
      <c r="J43" s="580">
        <f t="shared" si="7"/>
        <v>283986456</v>
      </c>
      <c r="K43" s="580">
        <f t="shared" si="5"/>
        <v>1333520369</v>
      </c>
    </row>
    <row r="44" spans="1:11" x14ac:dyDescent="0.2">
      <c r="A44" s="1000">
        <v>37773</v>
      </c>
      <c r="B44" s="97">
        <v>67845303</v>
      </c>
      <c r="C44" s="97">
        <v>62766577</v>
      </c>
      <c r="D44" s="89">
        <v>36662812</v>
      </c>
      <c r="E44" s="97">
        <v>25982440</v>
      </c>
      <c r="F44" s="97">
        <v>45208000</v>
      </c>
      <c r="G44" s="97">
        <v>58569000</v>
      </c>
      <c r="H44" s="97">
        <v>11795000</v>
      </c>
      <c r="I44" s="560">
        <f t="shared" si="6"/>
        <v>115572000</v>
      </c>
      <c r="J44" s="560">
        <f t="shared" si="7"/>
        <v>308829132</v>
      </c>
      <c r="K44" s="580">
        <f t="shared" si="5"/>
        <v>1642349501</v>
      </c>
    </row>
    <row r="45" spans="1:11" x14ac:dyDescent="0.2">
      <c r="A45" s="1000">
        <v>37803</v>
      </c>
      <c r="B45" s="119">
        <v>63998934</v>
      </c>
      <c r="C45" s="97">
        <v>72189276</v>
      </c>
      <c r="D45" s="89">
        <v>28816900</v>
      </c>
      <c r="E45" s="97">
        <v>24220800</v>
      </c>
      <c r="F45" s="97">
        <v>31364000</v>
      </c>
      <c r="G45" s="97">
        <v>24215000</v>
      </c>
      <c r="H45" s="97">
        <v>5995000</v>
      </c>
      <c r="I45" s="560">
        <f t="shared" si="6"/>
        <v>61574000</v>
      </c>
      <c r="J45" s="560">
        <f t="shared" si="7"/>
        <v>250799910</v>
      </c>
      <c r="K45" s="580">
        <f t="shared" si="5"/>
        <v>1893149411</v>
      </c>
    </row>
    <row r="46" spans="1:11" x14ac:dyDescent="0.2">
      <c r="A46" s="1000">
        <v>37834</v>
      </c>
      <c r="B46" s="97">
        <v>56435482</v>
      </c>
      <c r="C46" s="97">
        <v>52360448</v>
      </c>
      <c r="D46" s="89">
        <v>35632200</v>
      </c>
      <c r="E46" s="97">
        <v>8675399</v>
      </c>
      <c r="F46" s="97">
        <v>31270075</v>
      </c>
      <c r="G46" s="97">
        <v>48203000</v>
      </c>
      <c r="H46" s="97">
        <v>34845000</v>
      </c>
      <c r="I46" s="560">
        <f t="shared" si="6"/>
        <v>114318075</v>
      </c>
      <c r="J46" s="560">
        <f t="shared" si="7"/>
        <v>267421604</v>
      </c>
      <c r="K46" s="580">
        <f t="shared" si="5"/>
        <v>2160571015</v>
      </c>
    </row>
    <row r="47" spans="1:11" x14ac:dyDescent="0.2">
      <c r="A47" s="1000">
        <v>37865</v>
      </c>
      <c r="B47" s="97">
        <v>58579069</v>
      </c>
      <c r="C47" s="97">
        <v>44482075</v>
      </c>
      <c r="D47" s="89">
        <v>24126400</v>
      </c>
      <c r="E47" s="97">
        <v>14631000</v>
      </c>
      <c r="F47" s="97">
        <v>33598000</v>
      </c>
      <c r="G47" s="97">
        <v>26385000</v>
      </c>
      <c r="H47" s="97">
        <v>6300000</v>
      </c>
      <c r="I47" s="560">
        <f t="shared" si="6"/>
        <v>66283000</v>
      </c>
      <c r="J47" s="560">
        <f t="shared" si="7"/>
        <v>208101544</v>
      </c>
      <c r="K47" s="580">
        <f t="shared" si="5"/>
        <v>2368672559</v>
      </c>
    </row>
    <row r="48" spans="1:11" x14ac:dyDescent="0.2">
      <c r="A48" s="1000">
        <v>37895</v>
      </c>
      <c r="B48" s="97">
        <v>60474946</v>
      </c>
      <c r="C48" s="97">
        <v>68682708</v>
      </c>
      <c r="D48" s="89">
        <v>33562750</v>
      </c>
      <c r="E48" s="97">
        <v>23074300</v>
      </c>
      <c r="F48" s="97">
        <v>32667269</v>
      </c>
      <c r="G48" s="97">
        <v>39105000</v>
      </c>
      <c r="H48" s="97">
        <v>0</v>
      </c>
      <c r="I48" s="560">
        <f t="shared" si="6"/>
        <v>71772269</v>
      </c>
      <c r="J48" s="560">
        <f t="shared" si="7"/>
        <v>257566973</v>
      </c>
      <c r="K48" s="580">
        <f t="shared" si="5"/>
        <v>2626239532</v>
      </c>
    </row>
    <row r="49" spans="1:11" ht="13.5" thickBot="1" x14ac:dyDescent="0.25">
      <c r="A49" s="1003">
        <v>37926</v>
      </c>
      <c r="B49" s="100">
        <v>48597047</v>
      </c>
      <c r="C49" s="100">
        <v>46776864</v>
      </c>
      <c r="D49" s="101">
        <v>18664559</v>
      </c>
      <c r="E49" s="100">
        <v>16283000</v>
      </c>
      <c r="F49" s="100">
        <v>36798900</v>
      </c>
      <c r="G49" s="100">
        <v>47270000</v>
      </c>
      <c r="H49" s="100">
        <v>14390000</v>
      </c>
      <c r="I49" s="561">
        <f t="shared" si="6"/>
        <v>98458900</v>
      </c>
      <c r="J49" s="561">
        <f t="shared" si="7"/>
        <v>228780370</v>
      </c>
      <c r="K49" s="584">
        <f t="shared" si="5"/>
        <v>2855019902</v>
      </c>
    </row>
    <row r="50" spans="1:11" ht="13.5" thickBot="1" x14ac:dyDescent="0.25">
      <c r="A50" s="1004">
        <v>37956</v>
      </c>
      <c r="B50" s="120">
        <v>69215540</v>
      </c>
      <c r="C50" s="121">
        <v>64153543</v>
      </c>
      <c r="D50" s="120">
        <v>46262935</v>
      </c>
      <c r="E50" s="120">
        <v>30374000</v>
      </c>
      <c r="F50" s="120">
        <v>51398322</v>
      </c>
      <c r="G50" s="120">
        <v>46954000</v>
      </c>
      <c r="H50" s="120">
        <v>6900000</v>
      </c>
      <c r="I50" s="562">
        <f t="shared" ref="I50:I55" si="8">SUM(F50:H50)</f>
        <v>105252322</v>
      </c>
      <c r="J50" s="562">
        <f t="shared" ref="J50:J55" si="9">SUM(B50:H50)</f>
        <v>315258340</v>
      </c>
      <c r="K50" s="585">
        <f>K49+J50</f>
        <v>3170278242</v>
      </c>
    </row>
    <row r="51" spans="1:11" x14ac:dyDescent="0.2">
      <c r="A51" s="113">
        <v>37990</v>
      </c>
      <c r="B51" s="122">
        <v>56448215</v>
      </c>
      <c r="C51" s="122">
        <v>61374698</v>
      </c>
      <c r="D51" s="122">
        <v>33546100</v>
      </c>
      <c r="E51" s="122">
        <v>31980000</v>
      </c>
      <c r="F51" s="122">
        <v>51428000</v>
      </c>
      <c r="G51" s="122">
        <v>72390000</v>
      </c>
      <c r="H51" s="122">
        <v>39800000</v>
      </c>
      <c r="I51" s="545">
        <f t="shared" si="8"/>
        <v>163618000</v>
      </c>
      <c r="J51" s="545">
        <f t="shared" si="9"/>
        <v>346967013</v>
      </c>
      <c r="K51" s="546">
        <f>J51</f>
        <v>346967013</v>
      </c>
    </row>
    <row r="52" spans="1:11" x14ac:dyDescent="0.2">
      <c r="A52" s="114">
        <v>38021</v>
      </c>
      <c r="B52" s="123">
        <v>64418504</v>
      </c>
      <c r="C52" s="123">
        <v>72819417</v>
      </c>
      <c r="D52" s="123">
        <v>39467719</v>
      </c>
      <c r="E52" s="123">
        <v>28678800</v>
      </c>
      <c r="F52" s="123">
        <v>54981900</v>
      </c>
      <c r="G52" s="123">
        <v>36855000</v>
      </c>
      <c r="H52" s="123">
        <v>19700000</v>
      </c>
      <c r="I52" s="547">
        <f t="shared" si="8"/>
        <v>111536900</v>
      </c>
      <c r="J52" s="547">
        <f t="shared" si="9"/>
        <v>316921340</v>
      </c>
      <c r="K52" s="548">
        <f t="shared" ref="K52:K59" si="10">K51+J52</f>
        <v>663888353</v>
      </c>
    </row>
    <row r="53" spans="1:11" x14ac:dyDescent="0.2">
      <c r="A53" s="114">
        <v>38050</v>
      </c>
      <c r="B53" s="123">
        <v>85952109</v>
      </c>
      <c r="C53" s="123">
        <v>116882828</v>
      </c>
      <c r="D53" s="123">
        <v>67158531</v>
      </c>
      <c r="E53" s="123">
        <v>38463001</v>
      </c>
      <c r="F53" s="123">
        <v>106380900</v>
      </c>
      <c r="G53" s="123">
        <v>108865250</v>
      </c>
      <c r="H53" s="123">
        <v>44897660</v>
      </c>
      <c r="I53" s="547">
        <f t="shared" si="8"/>
        <v>260143810</v>
      </c>
      <c r="J53" s="547">
        <f t="shared" si="9"/>
        <v>568600279</v>
      </c>
      <c r="K53" s="548">
        <f t="shared" si="10"/>
        <v>1232488632</v>
      </c>
    </row>
    <row r="54" spans="1:11" x14ac:dyDescent="0.2">
      <c r="A54" s="114">
        <v>38081</v>
      </c>
      <c r="B54" s="123">
        <v>95550715</v>
      </c>
      <c r="C54" s="123">
        <v>128170452</v>
      </c>
      <c r="D54" s="123">
        <v>81529999</v>
      </c>
      <c r="E54" s="123">
        <v>58228900</v>
      </c>
      <c r="F54" s="123">
        <v>102093952</v>
      </c>
      <c r="G54" s="123">
        <v>94063900</v>
      </c>
      <c r="H54" s="123">
        <v>42995000</v>
      </c>
      <c r="I54" s="547">
        <f t="shared" si="8"/>
        <v>239152852</v>
      </c>
      <c r="J54" s="547">
        <f t="shared" si="9"/>
        <v>602632918</v>
      </c>
      <c r="K54" s="548">
        <f t="shared" si="10"/>
        <v>1835121550</v>
      </c>
    </row>
    <row r="55" spans="1:11" x14ac:dyDescent="0.2">
      <c r="A55" s="114">
        <v>38111</v>
      </c>
      <c r="B55" s="123">
        <v>84730729</v>
      </c>
      <c r="C55" s="123">
        <v>105573196</v>
      </c>
      <c r="D55" s="123">
        <v>75097276</v>
      </c>
      <c r="E55" s="123">
        <v>45237200</v>
      </c>
      <c r="F55" s="123">
        <v>94615000</v>
      </c>
      <c r="G55" s="123">
        <v>77822888</v>
      </c>
      <c r="H55" s="123">
        <v>11945000</v>
      </c>
      <c r="I55" s="547">
        <f t="shared" si="8"/>
        <v>184382888</v>
      </c>
      <c r="J55" s="547">
        <f t="shared" si="9"/>
        <v>495021289</v>
      </c>
      <c r="K55" s="548">
        <f t="shared" si="10"/>
        <v>2330142839</v>
      </c>
    </row>
    <row r="56" spans="1:11" x14ac:dyDescent="0.2">
      <c r="A56" s="114">
        <v>38142</v>
      </c>
      <c r="B56" s="123">
        <v>80306803</v>
      </c>
      <c r="C56" s="123">
        <v>143672406</v>
      </c>
      <c r="D56" s="123">
        <v>87035806</v>
      </c>
      <c r="E56" s="123">
        <v>61418383</v>
      </c>
      <c r="F56" s="123">
        <v>106804077</v>
      </c>
      <c r="G56" s="123">
        <v>94744000</v>
      </c>
      <c r="H56" s="123">
        <v>31895000</v>
      </c>
      <c r="I56" s="547">
        <f t="shared" ref="I56:I65" si="11">SUM(F56:H56)</f>
        <v>233443077</v>
      </c>
      <c r="J56" s="547">
        <f t="shared" ref="J56:J65" si="12">SUM(B56:H56)</f>
        <v>605876475</v>
      </c>
      <c r="K56" s="548">
        <f t="shared" si="10"/>
        <v>2936019314</v>
      </c>
    </row>
    <row r="57" spans="1:11" x14ac:dyDescent="0.2">
      <c r="A57" s="114">
        <v>38172</v>
      </c>
      <c r="B57" s="123">
        <v>72115183</v>
      </c>
      <c r="C57" s="123">
        <v>119587426</v>
      </c>
      <c r="D57" s="123">
        <v>52654636</v>
      </c>
      <c r="E57" s="123">
        <v>36685760</v>
      </c>
      <c r="F57" s="123">
        <v>48648999</v>
      </c>
      <c r="G57" s="123">
        <v>57954000</v>
      </c>
      <c r="H57" s="123">
        <v>28380000</v>
      </c>
      <c r="I57" s="547">
        <f t="shared" si="11"/>
        <v>134982999</v>
      </c>
      <c r="J57" s="547">
        <f t="shared" si="12"/>
        <v>416026004</v>
      </c>
      <c r="K57" s="548">
        <f t="shared" si="10"/>
        <v>3352045318</v>
      </c>
    </row>
    <row r="58" spans="1:11" x14ac:dyDescent="0.2">
      <c r="A58" s="114">
        <v>38203</v>
      </c>
      <c r="B58" s="123">
        <v>58239242</v>
      </c>
      <c r="C58" s="123">
        <v>105168912</v>
      </c>
      <c r="D58" s="123">
        <v>48700428</v>
      </c>
      <c r="E58" s="123">
        <v>32982200</v>
      </c>
      <c r="F58" s="123">
        <v>59918000</v>
      </c>
      <c r="G58" s="123">
        <v>55959000</v>
      </c>
      <c r="H58" s="123">
        <v>13900000</v>
      </c>
      <c r="I58" s="547">
        <f t="shared" si="11"/>
        <v>129777000</v>
      </c>
      <c r="J58" s="547">
        <f t="shared" si="12"/>
        <v>374867782</v>
      </c>
      <c r="K58" s="548">
        <f t="shared" si="10"/>
        <v>3726913100</v>
      </c>
    </row>
    <row r="59" spans="1:11" x14ac:dyDescent="0.2">
      <c r="A59" s="114">
        <v>38234</v>
      </c>
      <c r="B59" s="123">
        <v>42610806</v>
      </c>
      <c r="C59" s="123">
        <v>87773644</v>
      </c>
      <c r="D59" s="123">
        <v>42538837</v>
      </c>
      <c r="E59" s="123">
        <v>29455900</v>
      </c>
      <c r="F59" s="123">
        <v>36420000</v>
      </c>
      <c r="G59" s="123">
        <v>53874000</v>
      </c>
      <c r="H59" s="123">
        <v>19800000</v>
      </c>
      <c r="I59" s="547">
        <f t="shared" si="11"/>
        <v>110094000</v>
      </c>
      <c r="J59" s="547">
        <f t="shared" si="12"/>
        <v>312473187</v>
      </c>
      <c r="K59" s="548">
        <f t="shared" si="10"/>
        <v>4039386287</v>
      </c>
    </row>
    <row r="60" spans="1:11" x14ac:dyDescent="0.2">
      <c r="A60" s="114">
        <v>38264</v>
      </c>
      <c r="B60" s="123">
        <v>43984308</v>
      </c>
      <c r="C60" s="123">
        <v>76805469</v>
      </c>
      <c r="D60" s="123">
        <v>41969700</v>
      </c>
      <c r="E60" s="123">
        <v>29595900</v>
      </c>
      <c r="F60" s="123">
        <v>60034900</v>
      </c>
      <c r="G60" s="123">
        <v>71053000</v>
      </c>
      <c r="H60" s="123">
        <v>5250000</v>
      </c>
      <c r="I60" s="547">
        <f t="shared" si="11"/>
        <v>136337900</v>
      </c>
      <c r="J60" s="547">
        <f t="shared" si="12"/>
        <v>328693277</v>
      </c>
      <c r="K60" s="548">
        <f>K59+J60</f>
        <v>4368079564</v>
      </c>
    </row>
    <row r="61" spans="1:11" x14ac:dyDescent="0.2">
      <c r="A61" s="114">
        <v>38295</v>
      </c>
      <c r="B61" s="123">
        <v>40222967</v>
      </c>
      <c r="C61" s="123">
        <v>77592958</v>
      </c>
      <c r="D61" s="123">
        <v>39259802</v>
      </c>
      <c r="E61" s="123">
        <v>36892400</v>
      </c>
      <c r="F61" s="123">
        <v>56495500</v>
      </c>
      <c r="G61" s="123">
        <v>28954850</v>
      </c>
      <c r="H61" s="123">
        <v>26095000</v>
      </c>
      <c r="I61" s="547">
        <f t="shared" si="11"/>
        <v>111545350</v>
      </c>
      <c r="J61" s="547">
        <f t="shared" si="12"/>
        <v>305513477</v>
      </c>
      <c r="K61" s="548">
        <f>K60+J61</f>
        <v>4673593041</v>
      </c>
    </row>
    <row r="62" spans="1:11" ht="13.5" thickBot="1" x14ac:dyDescent="0.25">
      <c r="A62" s="115">
        <v>38325</v>
      </c>
      <c r="B62" s="124">
        <v>49342689</v>
      </c>
      <c r="C62" s="124">
        <v>125100488</v>
      </c>
      <c r="D62" s="124">
        <v>69480654</v>
      </c>
      <c r="E62" s="124">
        <v>37841250</v>
      </c>
      <c r="F62" s="124">
        <v>74181700</v>
      </c>
      <c r="G62" s="124">
        <v>50395000</v>
      </c>
      <c r="H62" s="124">
        <v>10900000</v>
      </c>
      <c r="I62" s="549">
        <f t="shared" si="11"/>
        <v>135476700</v>
      </c>
      <c r="J62" s="549">
        <f t="shared" si="12"/>
        <v>417241781</v>
      </c>
      <c r="K62" s="550">
        <f>K61+J62</f>
        <v>5090834822</v>
      </c>
    </row>
    <row r="63" spans="1:11" x14ac:dyDescent="0.2">
      <c r="A63" s="999">
        <v>38357</v>
      </c>
      <c r="B63" s="125">
        <v>45164075</v>
      </c>
      <c r="C63" s="125">
        <v>122623199</v>
      </c>
      <c r="D63" s="125">
        <v>77504636</v>
      </c>
      <c r="E63" s="125">
        <v>64042600</v>
      </c>
      <c r="F63" s="125">
        <v>117341899</v>
      </c>
      <c r="G63" s="125">
        <v>79694710</v>
      </c>
      <c r="H63" s="125">
        <v>17850000</v>
      </c>
      <c r="I63" s="551">
        <f t="shared" si="11"/>
        <v>214886609</v>
      </c>
      <c r="J63" s="551">
        <f t="shared" si="12"/>
        <v>524221119</v>
      </c>
      <c r="K63" s="579">
        <f>J63</f>
        <v>524221119</v>
      </c>
    </row>
    <row r="64" spans="1:11" x14ac:dyDescent="0.2">
      <c r="A64" s="1000">
        <v>38388</v>
      </c>
      <c r="B64" s="8">
        <v>38327071</v>
      </c>
      <c r="C64" s="8">
        <v>146313781</v>
      </c>
      <c r="D64" s="8">
        <v>77842925</v>
      </c>
      <c r="E64" s="8">
        <v>54651664</v>
      </c>
      <c r="F64" s="8">
        <v>103425400</v>
      </c>
      <c r="G64" s="8">
        <v>132263000</v>
      </c>
      <c r="H64" s="8">
        <v>77269000</v>
      </c>
      <c r="I64" s="563">
        <f t="shared" si="11"/>
        <v>312957400</v>
      </c>
      <c r="J64" s="563">
        <f t="shared" si="12"/>
        <v>630092841</v>
      </c>
      <c r="K64" s="586">
        <f>J63+J64</f>
        <v>1154313960</v>
      </c>
    </row>
    <row r="65" spans="1:11" x14ac:dyDescent="0.2">
      <c r="A65" s="1000">
        <v>38416</v>
      </c>
      <c r="B65" s="8">
        <v>46553111</v>
      </c>
      <c r="C65" s="8">
        <v>204744102</v>
      </c>
      <c r="D65" s="8">
        <v>93927979</v>
      </c>
      <c r="E65" s="8">
        <v>83127650</v>
      </c>
      <c r="F65" s="8">
        <v>162050672</v>
      </c>
      <c r="G65" s="8">
        <v>140424240</v>
      </c>
      <c r="H65" s="8">
        <v>27845000</v>
      </c>
      <c r="I65" s="563">
        <f t="shared" si="11"/>
        <v>330319912</v>
      </c>
      <c r="J65" s="563">
        <f t="shared" si="12"/>
        <v>758672754</v>
      </c>
      <c r="K65" s="586">
        <f t="shared" ref="K65:K74" si="13">K64+J65</f>
        <v>1912986714</v>
      </c>
    </row>
    <row r="66" spans="1:11" x14ac:dyDescent="0.2">
      <c r="A66" s="1000">
        <v>38447</v>
      </c>
      <c r="B66" s="8">
        <v>36877382</v>
      </c>
      <c r="C66" s="8">
        <v>243812418</v>
      </c>
      <c r="D66" s="8">
        <v>132559513</v>
      </c>
      <c r="E66" s="8">
        <v>97295000</v>
      </c>
      <c r="F66" s="8">
        <v>184843673</v>
      </c>
      <c r="G66" s="8">
        <v>141083000</v>
      </c>
      <c r="H66" s="8">
        <v>23520000</v>
      </c>
      <c r="I66" s="563">
        <f t="shared" ref="I66:I86" si="14">SUM(F66:H66)</f>
        <v>349446673</v>
      </c>
      <c r="J66" s="563">
        <f t="shared" ref="J66:J86" si="15">SUM(B66:H66)</f>
        <v>859990986</v>
      </c>
      <c r="K66" s="586">
        <f t="shared" si="13"/>
        <v>2772977700</v>
      </c>
    </row>
    <row r="67" spans="1:11" x14ac:dyDescent="0.2">
      <c r="A67" s="1000">
        <v>38477</v>
      </c>
      <c r="B67" s="8">
        <v>34232024</v>
      </c>
      <c r="C67" s="8">
        <v>212248096</v>
      </c>
      <c r="D67" s="8">
        <v>129849819</v>
      </c>
      <c r="E67" s="8">
        <v>82233421</v>
      </c>
      <c r="F67" s="8">
        <v>175836999</v>
      </c>
      <c r="G67" s="8">
        <v>141427000</v>
      </c>
      <c r="H67" s="8">
        <v>17585000</v>
      </c>
      <c r="I67" s="563">
        <f t="shared" si="14"/>
        <v>334848999</v>
      </c>
      <c r="J67" s="563">
        <f t="shared" si="15"/>
        <v>793412359</v>
      </c>
      <c r="K67" s="586">
        <f t="shared" si="13"/>
        <v>3566390059</v>
      </c>
    </row>
    <row r="68" spans="1:11" x14ac:dyDescent="0.2">
      <c r="A68" s="1000">
        <v>38508</v>
      </c>
      <c r="B68" s="8">
        <v>25693456</v>
      </c>
      <c r="C68" s="8">
        <v>227105443</v>
      </c>
      <c r="D68" s="8">
        <v>131877098</v>
      </c>
      <c r="E68" s="8">
        <v>90002090</v>
      </c>
      <c r="F68" s="8">
        <v>150095900</v>
      </c>
      <c r="G68" s="8">
        <v>177519000</v>
      </c>
      <c r="H68" s="8">
        <v>34800000</v>
      </c>
      <c r="I68" s="563">
        <f t="shared" si="14"/>
        <v>362414900</v>
      </c>
      <c r="J68" s="563">
        <f t="shared" si="15"/>
        <v>837092987</v>
      </c>
      <c r="K68" s="586">
        <f t="shared" si="13"/>
        <v>4403483046</v>
      </c>
    </row>
    <row r="69" spans="1:11" x14ac:dyDescent="0.2">
      <c r="A69" s="1000">
        <v>38538</v>
      </c>
      <c r="B69" s="8">
        <v>17524927</v>
      </c>
      <c r="C69" s="8">
        <v>170490260</v>
      </c>
      <c r="D69" s="8">
        <v>104031075</v>
      </c>
      <c r="E69" s="8">
        <v>62433790</v>
      </c>
      <c r="F69" s="8">
        <v>95875600</v>
      </c>
      <c r="G69" s="8">
        <v>98693900</v>
      </c>
      <c r="H69" s="8">
        <v>71945000</v>
      </c>
      <c r="I69" s="563">
        <f t="shared" si="14"/>
        <v>266514500</v>
      </c>
      <c r="J69" s="563">
        <f t="shared" si="15"/>
        <v>620994552</v>
      </c>
      <c r="K69" s="586">
        <f t="shared" si="13"/>
        <v>5024477598</v>
      </c>
    </row>
    <row r="70" spans="1:11" x14ac:dyDescent="0.2">
      <c r="A70" s="1000">
        <v>38569</v>
      </c>
      <c r="B70" s="8">
        <v>19452727</v>
      </c>
      <c r="C70" s="8">
        <v>175883368</v>
      </c>
      <c r="D70" s="8">
        <v>117062906</v>
      </c>
      <c r="E70" s="8">
        <v>57067050</v>
      </c>
      <c r="F70" s="8">
        <v>114676500</v>
      </c>
      <c r="G70" s="8">
        <v>55233000</v>
      </c>
      <c r="H70" s="8">
        <v>22045000</v>
      </c>
      <c r="I70" s="563">
        <f t="shared" si="14"/>
        <v>191954500</v>
      </c>
      <c r="J70" s="563">
        <f t="shared" si="15"/>
        <v>561420551</v>
      </c>
      <c r="K70" s="586">
        <f t="shared" si="13"/>
        <v>5585898149</v>
      </c>
    </row>
    <row r="71" spans="1:11" x14ac:dyDescent="0.2">
      <c r="A71" s="1000">
        <v>38600</v>
      </c>
      <c r="B71" s="8">
        <v>17420079</v>
      </c>
      <c r="C71" s="8">
        <v>160158002</v>
      </c>
      <c r="D71" s="8">
        <v>90387459</v>
      </c>
      <c r="E71" s="8">
        <v>59415299</v>
      </c>
      <c r="F71" s="8">
        <v>96584100</v>
      </c>
      <c r="G71" s="8">
        <v>62519000</v>
      </c>
      <c r="H71" s="8">
        <v>6950000</v>
      </c>
      <c r="I71" s="563">
        <f t="shared" si="14"/>
        <v>166053100</v>
      </c>
      <c r="J71" s="563">
        <f t="shared" si="15"/>
        <v>493433939</v>
      </c>
      <c r="K71" s="586">
        <f t="shared" si="13"/>
        <v>6079332088</v>
      </c>
    </row>
    <row r="72" spans="1:11" x14ac:dyDescent="0.2">
      <c r="A72" s="1000">
        <v>38630</v>
      </c>
      <c r="B72" s="8">
        <v>10958550</v>
      </c>
      <c r="C72" s="8">
        <v>110178231</v>
      </c>
      <c r="D72" s="8">
        <v>64709691</v>
      </c>
      <c r="E72" s="8">
        <v>41986390</v>
      </c>
      <c r="F72" s="8">
        <v>50992900</v>
      </c>
      <c r="G72" s="8">
        <v>73391875</v>
      </c>
      <c r="H72" s="8">
        <v>12050000</v>
      </c>
      <c r="I72" s="563">
        <f t="shared" si="14"/>
        <v>136434775</v>
      </c>
      <c r="J72" s="563">
        <f t="shared" si="15"/>
        <v>364267637</v>
      </c>
      <c r="K72" s="586">
        <f t="shared" si="13"/>
        <v>6443599725</v>
      </c>
    </row>
    <row r="73" spans="1:11" x14ac:dyDescent="0.2">
      <c r="A73" s="1000">
        <v>38661</v>
      </c>
      <c r="B73" s="8">
        <v>11395750</v>
      </c>
      <c r="C73" s="8">
        <v>149576667</v>
      </c>
      <c r="D73" s="8">
        <v>87281877</v>
      </c>
      <c r="E73" s="8">
        <v>36721400</v>
      </c>
      <c r="F73" s="8">
        <v>90119650</v>
      </c>
      <c r="G73" s="8">
        <v>50091000</v>
      </c>
      <c r="H73" s="8">
        <v>15500000</v>
      </c>
      <c r="I73" s="563">
        <f t="shared" si="14"/>
        <v>155710650</v>
      </c>
      <c r="J73" s="563">
        <f t="shared" si="15"/>
        <v>440686344</v>
      </c>
      <c r="K73" s="586">
        <f t="shared" si="13"/>
        <v>6884286069</v>
      </c>
    </row>
    <row r="74" spans="1:11" ht="13.5" thickBot="1" x14ac:dyDescent="0.25">
      <c r="A74" s="1003">
        <v>38691</v>
      </c>
      <c r="B74" s="127">
        <v>11598550</v>
      </c>
      <c r="C74" s="127">
        <v>100374928</v>
      </c>
      <c r="D74" s="127">
        <v>74162469</v>
      </c>
      <c r="E74" s="127">
        <v>36681490</v>
      </c>
      <c r="F74" s="127">
        <v>88086200</v>
      </c>
      <c r="G74" s="127">
        <v>35073000</v>
      </c>
      <c r="H74" s="127">
        <v>34095000</v>
      </c>
      <c r="I74" s="564">
        <f t="shared" si="14"/>
        <v>157254200</v>
      </c>
      <c r="J74" s="564">
        <f t="shared" si="15"/>
        <v>380071637</v>
      </c>
      <c r="K74" s="587">
        <f t="shared" si="13"/>
        <v>7264357706</v>
      </c>
    </row>
    <row r="75" spans="1:11" x14ac:dyDescent="0.2">
      <c r="A75" s="129">
        <v>38723</v>
      </c>
      <c r="B75" s="130">
        <v>10834800</v>
      </c>
      <c r="C75" s="130">
        <v>97182904</v>
      </c>
      <c r="D75" s="130">
        <v>72614190</v>
      </c>
      <c r="E75" s="130">
        <v>47105000</v>
      </c>
      <c r="F75" s="130">
        <v>80564300</v>
      </c>
      <c r="G75" s="130">
        <v>114770365</v>
      </c>
      <c r="H75" s="130">
        <v>20685000</v>
      </c>
      <c r="I75" s="565">
        <f t="shared" si="14"/>
        <v>216019665</v>
      </c>
      <c r="J75" s="565">
        <f t="shared" si="15"/>
        <v>443756559</v>
      </c>
      <c r="K75" s="588">
        <f>SUM(B75:H75)</f>
        <v>443756559</v>
      </c>
    </row>
    <row r="76" spans="1:11" x14ac:dyDescent="0.2">
      <c r="A76" s="132">
        <v>38754</v>
      </c>
      <c r="B76" s="131">
        <v>7126650</v>
      </c>
      <c r="C76" s="131">
        <v>91514824</v>
      </c>
      <c r="D76" s="131">
        <v>39804080</v>
      </c>
      <c r="E76" s="131">
        <v>41490448</v>
      </c>
      <c r="F76" s="131">
        <v>49094900</v>
      </c>
      <c r="G76" s="131">
        <v>50972000</v>
      </c>
      <c r="H76" s="131">
        <v>66290000</v>
      </c>
      <c r="I76" s="566">
        <f t="shared" si="14"/>
        <v>166356900</v>
      </c>
      <c r="J76" s="566">
        <f t="shared" si="15"/>
        <v>346292902</v>
      </c>
      <c r="K76" s="589">
        <f t="shared" ref="K76:K86" si="16">K75+J76</f>
        <v>790049461</v>
      </c>
    </row>
    <row r="77" spans="1:11" x14ac:dyDescent="0.2">
      <c r="A77" s="132">
        <v>38782</v>
      </c>
      <c r="B77" s="131">
        <v>12267790</v>
      </c>
      <c r="C77" s="131">
        <v>127382024</v>
      </c>
      <c r="D77" s="131">
        <v>71853989</v>
      </c>
      <c r="E77" s="131">
        <v>62939595</v>
      </c>
      <c r="F77" s="131">
        <v>103255000</v>
      </c>
      <c r="G77" s="131">
        <v>103856000</v>
      </c>
      <c r="H77" s="131">
        <v>24200000</v>
      </c>
      <c r="I77" s="566">
        <f t="shared" si="14"/>
        <v>231311000</v>
      </c>
      <c r="J77" s="566">
        <f t="shared" si="15"/>
        <v>505754398</v>
      </c>
      <c r="K77" s="589">
        <f t="shared" si="16"/>
        <v>1295803859</v>
      </c>
    </row>
    <row r="78" spans="1:11" x14ac:dyDescent="0.2">
      <c r="A78" s="132">
        <v>38813</v>
      </c>
      <c r="B78" s="131">
        <v>13208513</v>
      </c>
      <c r="C78" s="131">
        <v>102253642</v>
      </c>
      <c r="D78" s="131">
        <v>77283650</v>
      </c>
      <c r="E78" s="131">
        <v>42135700</v>
      </c>
      <c r="F78" s="131">
        <v>119181300</v>
      </c>
      <c r="G78" s="131">
        <v>109228999</v>
      </c>
      <c r="H78" s="131">
        <v>33575000</v>
      </c>
      <c r="I78" s="566">
        <f t="shared" si="14"/>
        <v>261985299</v>
      </c>
      <c r="J78" s="566">
        <f t="shared" si="15"/>
        <v>496866804</v>
      </c>
      <c r="K78" s="589">
        <f t="shared" si="16"/>
        <v>1792670663</v>
      </c>
    </row>
    <row r="79" spans="1:11" x14ac:dyDescent="0.2">
      <c r="A79" s="132">
        <v>38843</v>
      </c>
      <c r="B79" s="131">
        <v>15087590</v>
      </c>
      <c r="C79" s="131">
        <v>103532792</v>
      </c>
      <c r="D79" s="131">
        <v>77127249</v>
      </c>
      <c r="E79" s="131">
        <v>42254900</v>
      </c>
      <c r="F79" s="131">
        <v>94163240</v>
      </c>
      <c r="G79" s="131">
        <v>112851000</v>
      </c>
      <c r="H79" s="131">
        <v>16875000</v>
      </c>
      <c r="I79" s="566">
        <f t="shared" si="14"/>
        <v>223889240</v>
      </c>
      <c r="J79" s="566">
        <f t="shared" si="15"/>
        <v>461891771</v>
      </c>
      <c r="K79" s="589">
        <f t="shared" si="16"/>
        <v>2254562434</v>
      </c>
    </row>
    <row r="80" spans="1:11" x14ac:dyDescent="0.2">
      <c r="A80" s="132">
        <v>38874</v>
      </c>
      <c r="B80" s="131">
        <v>13090312</v>
      </c>
      <c r="C80" s="131">
        <v>108222254</v>
      </c>
      <c r="D80" s="131">
        <v>57931273</v>
      </c>
      <c r="E80" s="131">
        <v>36519000</v>
      </c>
      <c r="F80" s="131">
        <v>95117900</v>
      </c>
      <c r="G80" s="131">
        <v>76549000</v>
      </c>
      <c r="H80" s="131">
        <v>20495000</v>
      </c>
      <c r="I80" s="566">
        <f t="shared" si="14"/>
        <v>192161900</v>
      </c>
      <c r="J80" s="566">
        <f t="shared" si="15"/>
        <v>407924739</v>
      </c>
      <c r="K80" s="589">
        <f t="shared" si="16"/>
        <v>2662487173</v>
      </c>
    </row>
    <row r="81" spans="1:11" x14ac:dyDescent="0.2">
      <c r="A81" s="132">
        <v>38904</v>
      </c>
      <c r="B81" s="131">
        <v>10855889</v>
      </c>
      <c r="C81" s="131">
        <v>74515350</v>
      </c>
      <c r="D81" s="131">
        <v>37854475</v>
      </c>
      <c r="E81" s="131">
        <v>24045959</v>
      </c>
      <c r="F81" s="131">
        <v>45301637</v>
      </c>
      <c r="G81" s="131">
        <v>56725000</v>
      </c>
      <c r="H81" s="131">
        <v>13095000</v>
      </c>
      <c r="I81" s="566">
        <f t="shared" si="14"/>
        <v>115121637</v>
      </c>
      <c r="J81" s="566">
        <f t="shared" si="15"/>
        <v>262393310</v>
      </c>
      <c r="K81" s="589">
        <f t="shared" si="16"/>
        <v>2924880483</v>
      </c>
    </row>
    <row r="82" spans="1:11" x14ac:dyDescent="0.2">
      <c r="A82" s="132">
        <v>38935</v>
      </c>
      <c r="B82" s="131">
        <v>11412899</v>
      </c>
      <c r="C82" s="131">
        <v>78725765</v>
      </c>
      <c r="D82" s="131">
        <v>32393190</v>
      </c>
      <c r="E82" s="131">
        <v>20879135</v>
      </c>
      <c r="F82" s="131">
        <v>58951700</v>
      </c>
      <c r="G82" s="131">
        <v>38530000</v>
      </c>
      <c r="H82" s="131">
        <v>12445000</v>
      </c>
      <c r="I82" s="566">
        <f t="shared" si="14"/>
        <v>109926700</v>
      </c>
      <c r="J82" s="566">
        <f t="shared" si="15"/>
        <v>253337689</v>
      </c>
      <c r="K82" s="589">
        <f t="shared" si="16"/>
        <v>3178218172</v>
      </c>
    </row>
    <row r="83" spans="1:11" x14ac:dyDescent="0.2">
      <c r="A83" s="132">
        <v>38966</v>
      </c>
      <c r="B83" s="131">
        <v>11054081</v>
      </c>
      <c r="C83" s="131">
        <v>77552416</v>
      </c>
      <c r="D83" s="131">
        <v>29354100</v>
      </c>
      <c r="E83" s="131">
        <v>23247099</v>
      </c>
      <c r="F83" s="131">
        <v>34972900</v>
      </c>
      <c r="G83" s="131">
        <v>87969500</v>
      </c>
      <c r="H83" s="131">
        <v>18200000</v>
      </c>
      <c r="I83" s="566">
        <f t="shared" si="14"/>
        <v>141142400</v>
      </c>
      <c r="J83" s="566">
        <f t="shared" si="15"/>
        <v>282350096</v>
      </c>
      <c r="K83" s="589">
        <f t="shared" si="16"/>
        <v>3460568268</v>
      </c>
    </row>
    <row r="84" spans="1:11" x14ac:dyDescent="0.2">
      <c r="A84" s="132">
        <v>38996</v>
      </c>
      <c r="B84" s="131">
        <v>12434395</v>
      </c>
      <c r="C84" s="131">
        <v>61168891</v>
      </c>
      <c r="D84" s="131">
        <v>26107099</v>
      </c>
      <c r="E84" s="131">
        <v>16046000</v>
      </c>
      <c r="F84" s="131">
        <v>43957620</v>
      </c>
      <c r="G84" s="131">
        <v>58265000</v>
      </c>
      <c r="H84" s="131">
        <v>26750000</v>
      </c>
      <c r="I84" s="566">
        <f t="shared" si="14"/>
        <v>128972620</v>
      </c>
      <c r="J84" s="566">
        <f t="shared" si="15"/>
        <v>244729005</v>
      </c>
      <c r="K84" s="589">
        <f t="shared" si="16"/>
        <v>3705297273</v>
      </c>
    </row>
    <row r="85" spans="1:11" x14ac:dyDescent="0.2">
      <c r="A85" s="132">
        <v>39027</v>
      </c>
      <c r="B85" s="131">
        <v>12100855</v>
      </c>
      <c r="C85" s="131">
        <v>62470510</v>
      </c>
      <c r="D85" s="131">
        <v>26302580</v>
      </c>
      <c r="E85" s="131">
        <v>18443450</v>
      </c>
      <c r="F85" s="131">
        <v>42378000</v>
      </c>
      <c r="G85" s="131">
        <v>49754900</v>
      </c>
      <c r="H85" s="131">
        <v>31295000</v>
      </c>
      <c r="I85" s="566">
        <f t="shared" si="14"/>
        <v>123427900</v>
      </c>
      <c r="J85" s="566">
        <f t="shared" si="15"/>
        <v>242745295</v>
      </c>
      <c r="K85" s="589">
        <f t="shared" si="16"/>
        <v>3948042568</v>
      </c>
    </row>
    <row r="86" spans="1:11" ht="13.5" thickBot="1" x14ac:dyDescent="0.25">
      <c r="A86" s="133">
        <v>39057</v>
      </c>
      <c r="B86" s="173">
        <v>14622495</v>
      </c>
      <c r="C86" s="173">
        <v>67043753</v>
      </c>
      <c r="D86" s="173">
        <v>34412990</v>
      </c>
      <c r="E86" s="173">
        <v>23207934</v>
      </c>
      <c r="F86" s="173">
        <v>59508591</v>
      </c>
      <c r="G86" s="173">
        <v>64139000</v>
      </c>
      <c r="H86" s="173">
        <v>15199000</v>
      </c>
      <c r="I86" s="567">
        <f t="shared" si="14"/>
        <v>138846591</v>
      </c>
      <c r="J86" s="567">
        <f t="shared" si="15"/>
        <v>278133763</v>
      </c>
      <c r="K86" s="590">
        <f t="shared" si="16"/>
        <v>4226176331</v>
      </c>
    </row>
    <row r="87" spans="1:11" x14ac:dyDescent="0.2">
      <c r="A87" s="302">
        <v>39088</v>
      </c>
      <c r="B87" s="307">
        <v>17730979</v>
      </c>
      <c r="C87" s="308">
        <v>47848890</v>
      </c>
      <c r="D87" s="308">
        <v>40378679</v>
      </c>
      <c r="E87" s="308">
        <v>27555565</v>
      </c>
      <c r="F87" s="308">
        <v>65168445</v>
      </c>
      <c r="G87" s="308">
        <v>49068000</v>
      </c>
      <c r="H87" s="309">
        <v>38965000</v>
      </c>
      <c r="I87" s="568">
        <f t="shared" ref="I87:I98" si="17">SUM(F87:H87)</f>
        <v>153201445</v>
      </c>
      <c r="J87" s="591">
        <f t="shared" ref="J87:J98" si="18">SUM(B87:H87)</f>
        <v>286715558</v>
      </c>
      <c r="K87" s="592">
        <f>SUM(B87:H87)</f>
        <v>286715558</v>
      </c>
    </row>
    <row r="88" spans="1:11" x14ac:dyDescent="0.2">
      <c r="A88" s="303">
        <v>39119</v>
      </c>
      <c r="B88" s="305">
        <v>13614650</v>
      </c>
      <c r="C88" s="301">
        <v>62790277</v>
      </c>
      <c r="D88" s="301">
        <v>29017880</v>
      </c>
      <c r="E88" s="301">
        <v>21898399</v>
      </c>
      <c r="F88" s="301">
        <v>75352010</v>
      </c>
      <c r="G88" s="301">
        <v>71918000</v>
      </c>
      <c r="H88" s="306">
        <v>36589000</v>
      </c>
      <c r="I88" s="569">
        <f t="shared" si="17"/>
        <v>183859010</v>
      </c>
      <c r="J88" s="572">
        <f t="shared" si="18"/>
        <v>311180216</v>
      </c>
      <c r="K88" s="593">
        <f t="shared" ref="K88:K98" si="19">K87+J88</f>
        <v>597895774</v>
      </c>
    </row>
    <row r="89" spans="1:11" x14ac:dyDescent="0.2">
      <c r="A89" s="303">
        <v>39147</v>
      </c>
      <c r="B89" s="305">
        <v>22816953</v>
      </c>
      <c r="C89" s="301">
        <v>87201147</v>
      </c>
      <c r="D89" s="301">
        <v>52473454</v>
      </c>
      <c r="E89" s="301">
        <v>41239974</v>
      </c>
      <c r="F89" s="301">
        <v>95751378</v>
      </c>
      <c r="G89" s="301">
        <v>118377270</v>
      </c>
      <c r="H89" s="306">
        <v>28535000</v>
      </c>
      <c r="I89" s="569">
        <f t="shared" si="17"/>
        <v>242663648</v>
      </c>
      <c r="J89" s="572">
        <f t="shared" si="18"/>
        <v>446395176</v>
      </c>
      <c r="K89" s="593">
        <f t="shared" si="19"/>
        <v>1044290950</v>
      </c>
    </row>
    <row r="90" spans="1:11" x14ac:dyDescent="0.2">
      <c r="A90" s="303">
        <v>39178</v>
      </c>
      <c r="B90" s="305">
        <v>26567200</v>
      </c>
      <c r="C90" s="301">
        <v>83933301</v>
      </c>
      <c r="D90" s="301">
        <v>50634400</v>
      </c>
      <c r="E90" s="301">
        <v>45461300</v>
      </c>
      <c r="F90" s="301">
        <v>91537245</v>
      </c>
      <c r="G90" s="301">
        <v>110664900</v>
      </c>
      <c r="H90" s="306">
        <v>30845000</v>
      </c>
      <c r="I90" s="569">
        <f t="shared" si="17"/>
        <v>233047145</v>
      </c>
      <c r="J90" s="572">
        <f t="shared" si="18"/>
        <v>439643346</v>
      </c>
      <c r="K90" s="593">
        <f t="shared" si="19"/>
        <v>1483934296</v>
      </c>
    </row>
    <row r="91" spans="1:11" x14ac:dyDescent="0.2">
      <c r="A91" s="303">
        <v>39208</v>
      </c>
      <c r="B91" s="305">
        <v>26651187</v>
      </c>
      <c r="C91" s="301">
        <v>88267587</v>
      </c>
      <c r="D91" s="301">
        <v>68563372</v>
      </c>
      <c r="E91" s="301">
        <v>41434448</v>
      </c>
      <c r="F91" s="301">
        <v>83270480</v>
      </c>
      <c r="G91" s="301">
        <v>80938900</v>
      </c>
      <c r="H91" s="306">
        <v>29290000</v>
      </c>
      <c r="I91" s="569">
        <f t="shared" si="17"/>
        <v>193499380</v>
      </c>
      <c r="J91" s="572">
        <f t="shared" si="18"/>
        <v>418415974</v>
      </c>
      <c r="K91" s="593">
        <f t="shared" si="19"/>
        <v>1902350270</v>
      </c>
    </row>
    <row r="92" spans="1:11" x14ac:dyDescent="0.2">
      <c r="A92" s="303">
        <v>39239</v>
      </c>
      <c r="B92" s="305">
        <v>21308880</v>
      </c>
      <c r="C92" s="301">
        <v>90228089</v>
      </c>
      <c r="D92" s="301">
        <v>45665384</v>
      </c>
      <c r="E92" s="301">
        <v>34527599</v>
      </c>
      <c r="F92" s="301">
        <v>90783259</v>
      </c>
      <c r="G92" s="301">
        <v>92049799</v>
      </c>
      <c r="H92" s="306">
        <v>98379000</v>
      </c>
      <c r="I92" s="569">
        <f t="shared" si="17"/>
        <v>281212058</v>
      </c>
      <c r="J92" s="572">
        <f t="shared" si="18"/>
        <v>472942010</v>
      </c>
      <c r="K92" s="593">
        <f t="shared" si="19"/>
        <v>2375292280</v>
      </c>
    </row>
    <row r="93" spans="1:11" x14ac:dyDescent="0.2">
      <c r="A93" s="303">
        <v>39269</v>
      </c>
      <c r="B93" s="305">
        <v>16601300</v>
      </c>
      <c r="C93" s="301">
        <v>57590142</v>
      </c>
      <c r="D93" s="301">
        <v>35940429</v>
      </c>
      <c r="E93" s="301">
        <v>15604784</v>
      </c>
      <c r="F93" s="301">
        <v>46715000</v>
      </c>
      <c r="G93" s="301">
        <v>60443000</v>
      </c>
      <c r="H93" s="306">
        <v>23645000</v>
      </c>
      <c r="I93" s="569">
        <f t="shared" si="17"/>
        <v>130803000</v>
      </c>
      <c r="J93" s="572">
        <f t="shared" si="18"/>
        <v>256539655</v>
      </c>
      <c r="K93" s="593">
        <f t="shared" si="19"/>
        <v>2631831935</v>
      </c>
    </row>
    <row r="94" spans="1:11" x14ac:dyDescent="0.2">
      <c r="A94" s="303">
        <v>39300</v>
      </c>
      <c r="B94" s="305">
        <v>17856645</v>
      </c>
      <c r="C94" s="301">
        <v>65162196</v>
      </c>
      <c r="D94" s="301">
        <v>35740589</v>
      </c>
      <c r="E94" s="301">
        <v>22570040</v>
      </c>
      <c r="F94" s="301">
        <v>48762000</v>
      </c>
      <c r="G94" s="301">
        <v>34215000</v>
      </c>
      <c r="H94" s="306">
        <v>11388000</v>
      </c>
      <c r="I94" s="569">
        <f t="shared" si="17"/>
        <v>94365000</v>
      </c>
      <c r="J94" s="572">
        <f t="shared" si="18"/>
        <v>235694470</v>
      </c>
      <c r="K94" s="593">
        <f t="shared" si="19"/>
        <v>2867526405</v>
      </c>
    </row>
    <row r="95" spans="1:11" x14ac:dyDescent="0.2">
      <c r="A95" s="303">
        <v>39331</v>
      </c>
      <c r="B95" s="305">
        <v>14872780</v>
      </c>
      <c r="C95" s="301">
        <v>51298322</v>
      </c>
      <c r="D95" s="301">
        <v>28688219</v>
      </c>
      <c r="E95" s="301">
        <v>14734900</v>
      </c>
      <c r="F95" s="301">
        <v>32401700</v>
      </c>
      <c r="G95" s="301">
        <v>54032419</v>
      </c>
      <c r="H95" s="306">
        <v>6300000</v>
      </c>
      <c r="I95" s="569">
        <f t="shared" si="17"/>
        <v>92734119</v>
      </c>
      <c r="J95" s="572">
        <f t="shared" si="18"/>
        <v>202328340</v>
      </c>
      <c r="K95" s="593">
        <f t="shared" si="19"/>
        <v>3069854745</v>
      </c>
    </row>
    <row r="96" spans="1:11" x14ac:dyDescent="0.2">
      <c r="A96" s="331">
        <v>39361</v>
      </c>
      <c r="B96" s="327">
        <v>18077552</v>
      </c>
      <c r="C96" s="328">
        <v>50974219</v>
      </c>
      <c r="D96" s="328">
        <v>33607800</v>
      </c>
      <c r="E96" s="328">
        <v>24233974</v>
      </c>
      <c r="F96" s="328">
        <v>50023999</v>
      </c>
      <c r="G96" s="328">
        <v>50835000</v>
      </c>
      <c r="H96" s="328">
        <v>6850000</v>
      </c>
      <c r="I96" s="569">
        <f t="shared" si="17"/>
        <v>107708999</v>
      </c>
      <c r="J96" s="572">
        <f t="shared" si="18"/>
        <v>234602544</v>
      </c>
      <c r="K96" s="593">
        <f t="shared" si="19"/>
        <v>3304457289</v>
      </c>
    </row>
    <row r="97" spans="1:11" x14ac:dyDescent="0.2">
      <c r="A97" s="331">
        <v>39392</v>
      </c>
      <c r="B97" s="327">
        <v>17145585</v>
      </c>
      <c r="C97" s="328">
        <v>47085717</v>
      </c>
      <c r="D97" s="328">
        <v>20710445</v>
      </c>
      <c r="E97" s="328">
        <v>21949674</v>
      </c>
      <c r="F97" s="328">
        <v>40493475</v>
      </c>
      <c r="G97" s="328">
        <v>44063000</v>
      </c>
      <c r="H97" s="328">
        <v>30545000</v>
      </c>
      <c r="I97" s="569">
        <f t="shared" si="17"/>
        <v>115101475</v>
      </c>
      <c r="J97" s="572">
        <f t="shared" si="18"/>
        <v>221992896</v>
      </c>
      <c r="K97" s="593">
        <f t="shared" si="19"/>
        <v>3526450185</v>
      </c>
    </row>
    <row r="98" spans="1:11" ht="13.5" thickBot="1" x14ac:dyDescent="0.25">
      <c r="A98" s="330">
        <v>39422</v>
      </c>
      <c r="B98" s="327">
        <v>19541373</v>
      </c>
      <c r="C98" s="328">
        <v>57755279</v>
      </c>
      <c r="D98" s="328">
        <v>32063576</v>
      </c>
      <c r="E98" s="328">
        <v>27881199</v>
      </c>
      <c r="F98" s="328">
        <v>52784599</v>
      </c>
      <c r="G98" s="328">
        <v>27965000</v>
      </c>
      <c r="H98" s="328">
        <v>30235000</v>
      </c>
      <c r="I98" s="570">
        <f t="shared" si="17"/>
        <v>110984599</v>
      </c>
      <c r="J98" s="594">
        <f t="shared" si="18"/>
        <v>248226026</v>
      </c>
      <c r="K98" s="595">
        <f t="shared" si="19"/>
        <v>3774676211</v>
      </c>
    </row>
    <row r="99" spans="1:11" x14ac:dyDescent="0.2">
      <c r="A99" s="502">
        <v>39453</v>
      </c>
      <c r="B99" s="544">
        <v>19439405</v>
      </c>
      <c r="C99" s="544">
        <v>53901621</v>
      </c>
      <c r="D99" s="544">
        <v>30826465</v>
      </c>
      <c r="E99" s="544">
        <v>24772788</v>
      </c>
      <c r="F99" s="544">
        <v>63075899</v>
      </c>
      <c r="G99" s="544">
        <v>56443499</v>
      </c>
      <c r="H99" s="544">
        <v>30444000</v>
      </c>
      <c r="I99" s="571">
        <f t="shared" ref="I99:I110" si="20">SUM(F99:H99)</f>
        <v>149963398</v>
      </c>
      <c r="J99" s="571">
        <f t="shared" ref="J99:J110" si="21">SUM(B99:H99)</f>
        <v>278903677</v>
      </c>
      <c r="K99" s="596">
        <f>SUM(B99:H99)</f>
        <v>278903677</v>
      </c>
    </row>
    <row r="100" spans="1:11" x14ac:dyDescent="0.2">
      <c r="A100" s="502">
        <v>39484</v>
      </c>
      <c r="B100" s="544">
        <v>25209349</v>
      </c>
      <c r="C100" s="544">
        <v>58033389</v>
      </c>
      <c r="D100" s="544">
        <v>36583454</v>
      </c>
      <c r="E100" s="544">
        <v>12916700</v>
      </c>
      <c r="F100" s="544">
        <v>60996210</v>
      </c>
      <c r="G100" s="544">
        <v>74794000</v>
      </c>
      <c r="H100" s="544">
        <v>23300000</v>
      </c>
      <c r="I100" s="571">
        <f t="shared" si="20"/>
        <v>159090210</v>
      </c>
      <c r="J100" s="571">
        <f t="shared" si="21"/>
        <v>291833102</v>
      </c>
      <c r="K100" s="597">
        <f t="shared" ref="K100:K110" si="22">K99+J100</f>
        <v>570736779</v>
      </c>
    </row>
    <row r="101" spans="1:11" x14ac:dyDescent="0.2">
      <c r="A101" s="502">
        <v>39513</v>
      </c>
      <c r="B101" s="544">
        <v>40124795</v>
      </c>
      <c r="C101" s="544">
        <v>78243017</v>
      </c>
      <c r="D101" s="544">
        <v>53218986</v>
      </c>
      <c r="E101" s="544">
        <v>23559600</v>
      </c>
      <c r="F101" s="544">
        <v>58884000</v>
      </c>
      <c r="G101" s="544">
        <v>73736602</v>
      </c>
      <c r="H101" s="544">
        <v>26890000</v>
      </c>
      <c r="I101" s="571">
        <f t="shared" si="20"/>
        <v>159510602</v>
      </c>
      <c r="J101" s="571">
        <f t="shared" si="21"/>
        <v>354657000</v>
      </c>
      <c r="K101" s="597">
        <f t="shared" si="22"/>
        <v>925393779</v>
      </c>
    </row>
    <row r="102" spans="1:11" x14ac:dyDescent="0.2">
      <c r="A102" s="502">
        <v>39544</v>
      </c>
      <c r="B102" s="544">
        <v>47972279</v>
      </c>
      <c r="C102" s="544">
        <v>93951767</v>
      </c>
      <c r="D102" s="544">
        <v>48289340</v>
      </c>
      <c r="E102" s="544">
        <v>34336499</v>
      </c>
      <c r="F102" s="544">
        <v>67876450</v>
      </c>
      <c r="G102" s="544">
        <v>79582900</v>
      </c>
      <c r="H102" s="544">
        <v>19840000</v>
      </c>
      <c r="I102" s="571">
        <f t="shared" si="20"/>
        <v>167299350</v>
      </c>
      <c r="J102" s="571">
        <f t="shared" si="21"/>
        <v>391849235</v>
      </c>
      <c r="K102" s="597">
        <f t="shared" si="22"/>
        <v>1317243014</v>
      </c>
    </row>
    <row r="103" spans="1:11" x14ac:dyDescent="0.2">
      <c r="A103" s="502">
        <v>39574</v>
      </c>
      <c r="B103" s="544">
        <v>47848060</v>
      </c>
      <c r="C103" s="544">
        <v>100306594</v>
      </c>
      <c r="D103" s="544">
        <v>49954475</v>
      </c>
      <c r="E103" s="544">
        <v>38868242</v>
      </c>
      <c r="F103" s="544">
        <v>82059300</v>
      </c>
      <c r="G103" s="544">
        <v>82423000</v>
      </c>
      <c r="H103" s="544">
        <v>13945000</v>
      </c>
      <c r="I103" s="571">
        <f t="shared" si="20"/>
        <v>178427300</v>
      </c>
      <c r="J103" s="571">
        <f t="shared" si="21"/>
        <v>415404671</v>
      </c>
      <c r="K103" s="597">
        <f t="shared" si="22"/>
        <v>1732647685</v>
      </c>
    </row>
    <row r="104" spans="1:11" x14ac:dyDescent="0.2">
      <c r="A104" s="502">
        <v>39605</v>
      </c>
      <c r="B104" s="544">
        <v>42068944</v>
      </c>
      <c r="C104" s="544">
        <v>72250341</v>
      </c>
      <c r="D104" s="544">
        <v>58733181</v>
      </c>
      <c r="E104" s="544">
        <v>35736584</v>
      </c>
      <c r="F104" s="544">
        <v>71040000</v>
      </c>
      <c r="G104" s="544">
        <v>80320950</v>
      </c>
      <c r="H104" s="544">
        <v>43918000</v>
      </c>
      <c r="I104" s="571">
        <f t="shared" si="20"/>
        <v>195278950</v>
      </c>
      <c r="J104" s="571">
        <f t="shared" si="21"/>
        <v>404068000</v>
      </c>
      <c r="K104" s="597">
        <f t="shared" si="22"/>
        <v>2136715685</v>
      </c>
    </row>
    <row r="105" spans="1:11" x14ac:dyDescent="0.2">
      <c r="A105" s="502">
        <v>39635</v>
      </c>
      <c r="B105" s="544">
        <v>39939198</v>
      </c>
      <c r="C105" s="544">
        <v>67252271</v>
      </c>
      <c r="D105" s="544">
        <v>35929188</v>
      </c>
      <c r="E105" s="544">
        <v>19081300</v>
      </c>
      <c r="F105" s="544">
        <v>47207390</v>
      </c>
      <c r="G105" s="544">
        <v>41578900</v>
      </c>
      <c r="H105" s="544">
        <v>19145000</v>
      </c>
      <c r="I105" s="571">
        <f t="shared" si="20"/>
        <v>107931290</v>
      </c>
      <c r="J105" s="571">
        <f t="shared" si="21"/>
        <v>270133247</v>
      </c>
      <c r="K105" s="597">
        <f t="shared" si="22"/>
        <v>2406848932</v>
      </c>
    </row>
    <row r="106" spans="1:11" x14ac:dyDescent="0.2">
      <c r="A106" s="502">
        <v>39666</v>
      </c>
      <c r="B106" s="544">
        <v>45240983</v>
      </c>
      <c r="C106" s="544">
        <v>48828857</v>
      </c>
      <c r="D106" s="544">
        <v>36364499</v>
      </c>
      <c r="E106" s="544">
        <v>14751200</v>
      </c>
      <c r="F106" s="544">
        <v>48798108</v>
      </c>
      <c r="G106" s="544">
        <v>36685000</v>
      </c>
      <c r="H106" s="544">
        <v>12270000</v>
      </c>
      <c r="I106" s="571">
        <f t="shared" si="20"/>
        <v>97753108</v>
      </c>
      <c r="J106" s="571">
        <f t="shared" si="21"/>
        <v>242938647</v>
      </c>
      <c r="K106" s="597">
        <f t="shared" si="22"/>
        <v>2649787579</v>
      </c>
    </row>
    <row r="107" spans="1:11" x14ac:dyDescent="0.2">
      <c r="A107" s="502">
        <v>39697</v>
      </c>
      <c r="B107" s="544">
        <v>39007110</v>
      </c>
      <c r="C107" s="544">
        <v>56538694</v>
      </c>
      <c r="D107" s="544">
        <v>28622500</v>
      </c>
      <c r="E107" s="544">
        <v>21698955</v>
      </c>
      <c r="F107" s="544">
        <v>29265000</v>
      </c>
      <c r="G107" s="544">
        <v>49928000</v>
      </c>
      <c r="H107" s="544">
        <v>8495000</v>
      </c>
      <c r="I107" s="571">
        <f t="shared" si="20"/>
        <v>87688000</v>
      </c>
      <c r="J107" s="571">
        <f t="shared" si="21"/>
        <v>233555259</v>
      </c>
      <c r="K107" s="597">
        <f t="shared" si="22"/>
        <v>2883342838</v>
      </c>
    </row>
    <row r="108" spans="1:11" x14ac:dyDescent="0.2">
      <c r="A108" s="502">
        <v>39727</v>
      </c>
      <c r="B108" s="544">
        <v>41149806</v>
      </c>
      <c r="C108" s="544">
        <v>52012913</v>
      </c>
      <c r="D108" s="544">
        <v>37429775</v>
      </c>
      <c r="E108" s="544">
        <v>15778299</v>
      </c>
      <c r="F108" s="544">
        <v>37966000</v>
      </c>
      <c r="G108" s="544">
        <v>24834000</v>
      </c>
      <c r="H108" s="544">
        <v>31250000</v>
      </c>
      <c r="I108" s="571">
        <f t="shared" si="20"/>
        <v>94050000</v>
      </c>
      <c r="J108" s="571">
        <f t="shared" si="21"/>
        <v>240420793</v>
      </c>
      <c r="K108" s="597">
        <f t="shared" si="22"/>
        <v>3123763631</v>
      </c>
    </row>
    <row r="109" spans="1:11" x14ac:dyDescent="0.2">
      <c r="A109" s="502">
        <v>39758</v>
      </c>
      <c r="B109" s="544">
        <v>35786824</v>
      </c>
      <c r="C109" s="544">
        <v>33019345</v>
      </c>
      <c r="D109" s="544">
        <v>19061505</v>
      </c>
      <c r="E109" s="544">
        <v>14985967</v>
      </c>
      <c r="F109" s="544">
        <v>16854900</v>
      </c>
      <c r="G109" s="544">
        <v>33780000</v>
      </c>
      <c r="H109" s="544"/>
      <c r="I109" s="571">
        <f t="shared" si="20"/>
        <v>50634900</v>
      </c>
      <c r="J109" s="571">
        <f t="shared" si="21"/>
        <v>153488541</v>
      </c>
      <c r="K109" s="597">
        <f t="shared" si="22"/>
        <v>3277252172</v>
      </c>
    </row>
    <row r="110" spans="1:11" x14ac:dyDescent="0.2">
      <c r="A110" s="502">
        <v>39788</v>
      </c>
      <c r="B110" s="544">
        <v>49164323</v>
      </c>
      <c r="C110" s="544">
        <v>44585024</v>
      </c>
      <c r="D110" s="544">
        <v>23973200</v>
      </c>
      <c r="E110" s="544">
        <v>15313800</v>
      </c>
      <c r="F110" s="544">
        <v>30365700</v>
      </c>
      <c r="G110" s="544">
        <v>37000000</v>
      </c>
      <c r="H110" s="544"/>
      <c r="I110" s="571">
        <f t="shared" si="20"/>
        <v>67365700</v>
      </c>
      <c r="J110" s="571">
        <f t="shared" si="21"/>
        <v>200402047</v>
      </c>
      <c r="K110" s="598">
        <f t="shared" si="22"/>
        <v>3477654219</v>
      </c>
    </row>
    <row r="111" spans="1:11" x14ac:dyDescent="0.2">
      <c r="A111" s="450">
        <v>39819</v>
      </c>
      <c r="B111" s="543">
        <v>39181209</v>
      </c>
      <c r="C111" s="543">
        <v>36724523</v>
      </c>
      <c r="D111" s="543">
        <v>20884186</v>
      </c>
      <c r="E111" s="543">
        <v>5997600</v>
      </c>
      <c r="F111" s="543">
        <v>30993999</v>
      </c>
      <c r="G111" s="543">
        <v>33748391</v>
      </c>
      <c r="H111" s="543">
        <v>9900000</v>
      </c>
      <c r="I111" s="572">
        <f t="shared" ref="I111:I134" si="23">SUM(F111:H111)</f>
        <v>74642390</v>
      </c>
      <c r="J111" s="572">
        <f t="shared" ref="J111:J134" si="24">SUM(B111:H111)</f>
        <v>177429908</v>
      </c>
      <c r="K111" s="572">
        <f>SUM(B111:H111)</f>
        <v>177429908</v>
      </c>
    </row>
    <row r="112" spans="1:11" x14ac:dyDescent="0.2">
      <c r="A112" s="450">
        <v>39850</v>
      </c>
      <c r="B112" s="543">
        <v>51199772</v>
      </c>
      <c r="C112" s="543">
        <v>44430874</v>
      </c>
      <c r="D112" s="543">
        <v>21052700</v>
      </c>
      <c r="E112" s="543">
        <v>20216988</v>
      </c>
      <c r="F112" s="543">
        <v>26633999</v>
      </c>
      <c r="G112" s="543">
        <v>43850000</v>
      </c>
      <c r="H112" s="543">
        <v>5675000</v>
      </c>
      <c r="I112" s="572">
        <f t="shared" si="23"/>
        <v>76158999</v>
      </c>
      <c r="J112" s="572">
        <f t="shared" si="24"/>
        <v>213059333</v>
      </c>
      <c r="K112" s="572">
        <f t="shared" ref="K112:K122" si="25">K111+J112</f>
        <v>390489241</v>
      </c>
    </row>
    <row r="113" spans="1:11" x14ac:dyDescent="0.2">
      <c r="A113" s="450">
        <v>39878</v>
      </c>
      <c r="B113" s="543">
        <v>66909145</v>
      </c>
      <c r="C113" s="543">
        <v>55661803</v>
      </c>
      <c r="D113" s="543">
        <v>33698497</v>
      </c>
      <c r="E113" s="543">
        <v>12940900</v>
      </c>
      <c r="F113" s="543">
        <v>33487400</v>
      </c>
      <c r="G113" s="543">
        <v>67552000</v>
      </c>
      <c r="H113" s="543">
        <v>44500000</v>
      </c>
      <c r="I113" s="572">
        <f t="shared" si="23"/>
        <v>145539400</v>
      </c>
      <c r="J113" s="572">
        <f t="shared" si="24"/>
        <v>314749745</v>
      </c>
      <c r="K113" s="572">
        <f t="shared" si="25"/>
        <v>705238986</v>
      </c>
    </row>
    <row r="114" spans="1:11" x14ac:dyDescent="0.2">
      <c r="A114" s="450">
        <v>39909</v>
      </c>
      <c r="B114" s="543">
        <v>72366965</v>
      </c>
      <c r="C114" s="543">
        <v>62607043</v>
      </c>
      <c r="D114" s="543">
        <v>40544445</v>
      </c>
      <c r="E114" s="543">
        <v>20669197</v>
      </c>
      <c r="F114" s="543">
        <v>58853950</v>
      </c>
      <c r="G114" s="543">
        <v>42745000</v>
      </c>
      <c r="H114" s="543">
        <v>29650000</v>
      </c>
      <c r="I114" s="572">
        <f t="shared" si="23"/>
        <v>131248950</v>
      </c>
      <c r="J114" s="572">
        <f t="shared" si="24"/>
        <v>327436600</v>
      </c>
      <c r="K114" s="572">
        <f t="shared" si="25"/>
        <v>1032675586</v>
      </c>
    </row>
    <row r="115" spans="1:11" x14ac:dyDescent="0.2">
      <c r="A115" s="450">
        <v>39939</v>
      </c>
      <c r="B115" s="543">
        <v>79417193</v>
      </c>
      <c r="C115" s="543">
        <v>67854043</v>
      </c>
      <c r="D115" s="543">
        <v>39388655</v>
      </c>
      <c r="E115" s="543">
        <v>21666600</v>
      </c>
      <c r="F115" s="543">
        <v>59157900</v>
      </c>
      <c r="G115" s="543">
        <v>63428000</v>
      </c>
      <c r="H115" s="543">
        <v>11950000</v>
      </c>
      <c r="I115" s="572">
        <f t="shared" si="23"/>
        <v>134535900</v>
      </c>
      <c r="J115" s="572">
        <f t="shared" si="24"/>
        <v>342862391</v>
      </c>
      <c r="K115" s="572">
        <f t="shared" si="25"/>
        <v>1375537977</v>
      </c>
    </row>
    <row r="116" spans="1:11" x14ac:dyDescent="0.2">
      <c r="A116" s="450">
        <v>39970</v>
      </c>
      <c r="B116" s="543">
        <v>79116017</v>
      </c>
      <c r="C116" s="543">
        <v>72462277</v>
      </c>
      <c r="D116" s="543">
        <v>41283083</v>
      </c>
      <c r="E116" s="543">
        <v>30061700</v>
      </c>
      <c r="F116" s="543">
        <v>46554200</v>
      </c>
      <c r="G116" s="543">
        <v>64100000</v>
      </c>
      <c r="H116" s="543">
        <v>20945000</v>
      </c>
      <c r="I116" s="572">
        <f t="shared" si="23"/>
        <v>131599200</v>
      </c>
      <c r="J116" s="572">
        <f t="shared" si="24"/>
        <v>354522277</v>
      </c>
      <c r="K116" s="572">
        <f t="shared" si="25"/>
        <v>1730060254</v>
      </c>
    </row>
    <row r="117" spans="1:11" x14ac:dyDescent="0.2">
      <c r="A117" s="450">
        <v>40000</v>
      </c>
      <c r="B117" s="543">
        <v>73928489</v>
      </c>
      <c r="C117" s="543">
        <v>74254905</v>
      </c>
      <c r="D117" s="543">
        <v>35995300</v>
      </c>
      <c r="E117" s="543">
        <v>18974699</v>
      </c>
      <c r="F117" s="543">
        <v>40724499</v>
      </c>
      <c r="G117" s="543">
        <v>42127000</v>
      </c>
      <c r="H117" s="543">
        <v>21895000</v>
      </c>
      <c r="I117" s="572">
        <f t="shared" si="23"/>
        <v>104746499</v>
      </c>
      <c r="J117" s="572">
        <f t="shared" si="24"/>
        <v>307899892</v>
      </c>
      <c r="K117" s="572">
        <f t="shared" si="25"/>
        <v>2037960146</v>
      </c>
    </row>
    <row r="118" spans="1:11" x14ac:dyDescent="0.2">
      <c r="A118" s="450">
        <v>40031</v>
      </c>
      <c r="B118" s="543">
        <v>67809532</v>
      </c>
      <c r="C118" s="543">
        <v>56064616</v>
      </c>
      <c r="D118" s="543">
        <v>27533589</v>
      </c>
      <c r="E118" s="543">
        <v>17734874</v>
      </c>
      <c r="F118" s="543">
        <v>40419000</v>
      </c>
      <c r="G118" s="543">
        <v>21350000</v>
      </c>
      <c r="H118" s="543">
        <v>29200000</v>
      </c>
      <c r="I118" s="572">
        <f t="shared" si="23"/>
        <v>90969000</v>
      </c>
      <c r="J118" s="572">
        <f t="shared" si="24"/>
        <v>260111611</v>
      </c>
      <c r="K118" s="572">
        <f t="shared" si="25"/>
        <v>2298071757</v>
      </c>
    </row>
    <row r="119" spans="1:11" x14ac:dyDescent="0.2">
      <c r="A119" s="450">
        <v>40062</v>
      </c>
      <c r="B119" s="543">
        <v>61755346</v>
      </c>
      <c r="C119" s="543">
        <v>63593080</v>
      </c>
      <c r="D119" s="543">
        <v>31615590</v>
      </c>
      <c r="E119" s="543">
        <v>15909400</v>
      </c>
      <c r="F119" s="543">
        <v>39766500</v>
      </c>
      <c r="G119" s="543">
        <v>58732000</v>
      </c>
      <c r="H119" s="543">
        <v>5795000</v>
      </c>
      <c r="I119" s="572">
        <f t="shared" si="23"/>
        <v>104293500</v>
      </c>
      <c r="J119" s="572">
        <f t="shared" si="24"/>
        <v>277166916</v>
      </c>
      <c r="K119" s="572">
        <f t="shared" si="25"/>
        <v>2575238673</v>
      </c>
    </row>
    <row r="120" spans="1:11" x14ac:dyDescent="0.2">
      <c r="A120" s="450">
        <v>40092</v>
      </c>
      <c r="B120" s="543">
        <v>66146003</v>
      </c>
      <c r="C120" s="543">
        <v>59642998</v>
      </c>
      <c r="D120" s="543">
        <v>33636867</v>
      </c>
      <c r="E120" s="543">
        <v>23637699</v>
      </c>
      <c r="F120" s="543">
        <v>38480290</v>
      </c>
      <c r="G120" s="543">
        <v>43838000</v>
      </c>
      <c r="H120" s="543"/>
      <c r="I120" s="572">
        <f t="shared" si="23"/>
        <v>82318290</v>
      </c>
      <c r="J120" s="572">
        <f t="shared" si="24"/>
        <v>265381857</v>
      </c>
      <c r="K120" s="572">
        <f t="shared" si="25"/>
        <v>2840620530</v>
      </c>
    </row>
    <row r="121" spans="1:11" x14ac:dyDescent="0.2">
      <c r="A121" s="450">
        <v>40123</v>
      </c>
      <c r="B121" s="543">
        <v>57458670</v>
      </c>
      <c r="C121" s="543">
        <v>59945150</v>
      </c>
      <c r="D121" s="543">
        <v>23550958</v>
      </c>
      <c r="E121" s="543">
        <v>19226700</v>
      </c>
      <c r="F121" s="543">
        <v>44667075</v>
      </c>
      <c r="G121" s="543">
        <v>20159000</v>
      </c>
      <c r="H121" s="543">
        <v>11347000</v>
      </c>
      <c r="I121" s="572">
        <f t="shared" si="23"/>
        <v>76173075</v>
      </c>
      <c r="J121" s="572">
        <f t="shared" si="24"/>
        <v>236354553</v>
      </c>
      <c r="K121" s="572">
        <f t="shared" si="25"/>
        <v>3076975083</v>
      </c>
    </row>
    <row r="122" spans="1:11" x14ac:dyDescent="0.2">
      <c r="A122" s="450">
        <v>40153</v>
      </c>
      <c r="B122" s="543">
        <v>70508540</v>
      </c>
      <c r="C122" s="543">
        <v>66576985</v>
      </c>
      <c r="D122" s="543">
        <v>38939599</v>
      </c>
      <c r="E122" s="543">
        <v>25456000</v>
      </c>
      <c r="F122" s="543">
        <v>44234000</v>
      </c>
      <c r="G122" s="543">
        <v>47974900</v>
      </c>
      <c r="H122" s="543">
        <v>12000000</v>
      </c>
      <c r="I122" s="572">
        <f t="shared" si="23"/>
        <v>104208900</v>
      </c>
      <c r="J122" s="572">
        <f t="shared" si="24"/>
        <v>305690024</v>
      </c>
      <c r="K122" s="572">
        <f t="shared" si="25"/>
        <v>3382665107</v>
      </c>
    </row>
    <row r="123" spans="1:11" x14ac:dyDescent="0.2">
      <c r="A123" s="502">
        <v>40184</v>
      </c>
      <c r="B123" s="724">
        <v>63155306</v>
      </c>
      <c r="C123" s="724">
        <v>54429979</v>
      </c>
      <c r="D123" s="724">
        <v>35763440</v>
      </c>
      <c r="E123" s="724">
        <v>17666900</v>
      </c>
      <c r="F123" s="724">
        <v>36476000</v>
      </c>
      <c r="G123" s="724">
        <v>52175000</v>
      </c>
      <c r="H123" s="724">
        <v>44900000</v>
      </c>
      <c r="I123" s="571">
        <f t="shared" si="23"/>
        <v>133551000</v>
      </c>
      <c r="J123" s="571">
        <f t="shared" si="24"/>
        <v>304566625</v>
      </c>
      <c r="K123" s="571">
        <f>SUM(B123:H123)</f>
        <v>304566625</v>
      </c>
    </row>
    <row r="124" spans="1:11" x14ac:dyDescent="0.2">
      <c r="A124" s="502">
        <v>40215</v>
      </c>
      <c r="B124" s="724">
        <v>69691165</v>
      </c>
      <c r="C124" s="724">
        <v>61813180</v>
      </c>
      <c r="D124" s="724">
        <v>29250877</v>
      </c>
      <c r="E124" s="724">
        <v>19926000</v>
      </c>
      <c r="F124" s="724">
        <v>41005000</v>
      </c>
      <c r="G124" s="724">
        <v>24689000</v>
      </c>
      <c r="H124" s="724">
        <v>14249999</v>
      </c>
      <c r="I124" s="571">
        <f t="shared" si="23"/>
        <v>79943999</v>
      </c>
      <c r="J124" s="571">
        <f t="shared" si="24"/>
        <v>260625221</v>
      </c>
      <c r="K124" s="571">
        <f t="shared" ref="K124:K134" si="26">K123+J124</f>
        <v>565191846</v>
      </c>
    </row>
    <row r="125" spans="1:11" x14ac:dyDescent="0.2">
      <c r="A125" s="502">
        <v>40243</v>
      </c>
      <c r="B125" s="724">
        <v>101079036</v>
      </c>
      <c r="C125" s="724">
        <v>92083384</v>
      </c>
      <c r="D125" s="724">
        <v>54695722</v>
      </c>
      <c r="E125" s="724">
        <v>27134690</v>
      </c>
      <c r="F125" s="724">
        <v>67439800</v>
      </c>
      <c r="G125" s="724">
        <v>87045999</v>
      </c>
      <c r="H125" s="724">
        <v>60140000</v>
      </c>
      <c r="I125" s="571">
        <f t="shared" si="23"/>
        <v>214625799</v>
      </c>
      <c r="J125" s="571">
        <f t="shared" si="24"/>
        <v>489618631</v>
      </c>
      <c r="K125" s="571">
        <f t="shared" si="26"/>
        <v>1054810477</v>
      </c>
    </row>
    <row r="126" spans="1:11" x14ac:dyDescent="0.2">
      <c r="A126" s="502">
        <v>40274</v>
      </c>
      <c r="B126" s="724">
        <v>112955056</v>
      </c>
      <c r="C126" s="724">
        <v>102416713</v>
      </c>
      <c r="D126" s="724">
        <v>62485998</v>
      </c>
      <c r="E126" s="724">
        <v>41085700</v>
      </c>
      <c r="F126" s="724">
        <v>102449400</v>
      </c>
      <c r="G126" s="724">
        <v>92073674</v>
      </c>
      <c r="H126" s="724">
        <v>6400000</v>
      </c>
      <c r="I126" s="571">
        <f t="shared" si="23"/>
        <v>200923074</v>
      </c>
      <c r="J126" s="571">
        <f t="shared" si="24"/>
        <v>519866541</v>
      </c>
      <c r="K126" s="571">
        <f t="shared" si="26"/>
        <v>1574677018</v>
      </c>
    </row>
    <row r="127" spans="1:11" x14ac:dyDescent="0.2">
      <c r="A127" s="502">
        <v>40304</v>
      </c>
      <c r="B127" s="724">
        <v>91866927</v>
      </c>
      <c r="C127" s="724">
        <v>77569280</v>
      </c>
      <c r="D127" s="724">
        <v>42513199</v>
      </c>
      <c r="E127" s="724">
        <v>31407400</v>
      </c>
      <c r="F127" s="724">
        <v>86829000</v>
      </c>
      <c r="G127" s="724">
        <v>83546500</v>
      </c>
      <c r="H127" s="724">
        <v>17345000</v>
      </c>
      <c r="I127" s="571">
        <f t="shared" si="23"/>
        <v>187720500</v>
      </c>
      <c r="J127" s="571">
        <f t="shared" si="24"/>
        <v>431077306</v>
      </c>
      <c r="K127" s="571">
        <f t="shared" si="26"/>
        <v>2005754324</v>
      </c>
    </row>
    <row r="128" spans="1:11" x14ac:dyDescent="0.2">
      <c r="A128" s="502">
        <v>40335</v>
      </c>
      <c r="B128" s="724">
        <v>85325190</v>
      </c>
      <c r="C128" s="724">
        <v>87483331</v>
      </c>
      <c r="D128" s="724">
        <v>52570579</v>
      </c>
      <c r="E128" s="724">
        <v>24756200</v>
      </c>
      <c r="F128" s="724">
        <v>58042899</v>
      </c>
      <c r="G128" s="724">
        <v>74285000</v>
      </c>
      <c r="H128" s="724">
        <v>19150000</v>
      </c>
      <c r="I128" s="571">
        <f t="shared" si="23"/>
        <v>151477899</v>
      </c>
      <c r="J128" s="571">
        <f t="shared" si="24"/>
        <v>401613199</v>
      </c>
      <c r="K128" s="571">
        <f t="shared" si="26"/>
        <v>2407367523</v>
      </c>
    </row>
    <row r="129" spans="1:11" x14ac:dyDescent="0.2">
      <c r="A129" s="502">
        <v>40365</v>
      </c>
      <c r="B129" s="724">
        <v>60198913</v>
      </c>
      <c r="C129" s="724">
        <v>57723580</v>
      </c>
      <c r="D129" s="724">
        <v>34439714</v>
      </c>
      <c r="E129" s="724">
        <v>27434400</v>
      </c>
      <c r="F129" s="724">
        <v>59323999</v>
      </c>
      <c r="G129" s="724">
        <v>51868000</v>
      </c>
      <c r="H129" s="724">
        <v>88489000</v>
      </c>
      <c r="I129" s="571">
        <f t="shared" si="23"/>
        <v>199680999</v>
      </c>
      <c r="J129" s="571">
        <f t="shared" si="24"/>
        <v>379477606</v>
      </c>
      <c r="K129" s="571">
        <f t="shared" si="26"/>
        <v>2786845129</v>
      </c>
    </row>
    <row r="130" spans="1:11" x14ac:dyDescent="0.2">
      <c r="A130" s="502">
        <v>40396</v>
      </c>
      <c r="B130" s="724">
        <v>67311735</v>
      </c>
      <c r="C130" s="724">
        <v>47831175</v>
      </c>
      <c r="D130" s="724">
        <v>23706308</v>
      </c>
      <c r="E130" s="724">
        <v>22682900</v>
      </c>
      <c r="F130" s="724">
        <v>41123043</v>
      </c>
      <c r="G130" s="724">
        <v>22063000</v>
      </c>
      <c r="H130" s="724"/>
      <c r="I130" s="571">
        <f t="shared" si="23"/>
        <v>63186043</v>
      </c>
      <c r="J130" s="571">
        <f t="shared" si="24"/>
        <v>224718161</v>
      </c>
      <c r="K130" s="571">
        <f t="shared" si="26"/>
        <v>3011563290</v>
      </c>
    </row>
    <row r="131" spans="1:11" x14ac:dyDescent="0.2">
      <c r="A131" s="502">
        <v>40427</v>
      </c>
      <c r="B131" s="724">
        <v>57126360</v>
      </c>
      <c r="C131" s="724">
        <v>45576580</v>
      </c>
      <c r="D131" s="724">
        <v>28843985</v>
      </c>
      <c r="E131" s="724">
        <v>13666500</v>
      </c>
      <c r="F131" s="724">
        <v>42446999</v>
      </c>
      <c r="G131" s="724">
        <v>30444000</v>
      </c>
      <c r="H131" s="724"/>
      <c r="I131" s="571">
        <f t="shared" si="23"/>
        <v>72890999</v>
      </c>
      <c r="J131" s="571">
        <f t="shared" si="24"/>
        <v>218104424</v>
      </c>
      <c r="K131" s="571">
        <f t="shared" si="26"/>
        <v>3229667714</v>
      </c>
    </row>
    <row r="132" spans="1:11" x14ac:dyDescent="0.2">
      <c r="A132" s="502">
        <v>40457</v>
      </c>
      <c r="B132" s="724">
        <v>52479641</v>
      </c>
      <c r="C132" s="724">
        <v>41330069</v>
      </c>
      <c r="D132" s="724">
        <v>21812489</v>
      </c>
      <c r="E132" s="724">
        <v>9340900</v>
      </c>
      <c r="F132" s="724">
        <v>30128000</v>
      </c>
      <c r="G132" s="724">
        <v>31259000</v>
      </c>
      <c r="H132" s="724">
        <v>27100000</v>
      </c>
      <c r="I132" s="571">
        <f t="shared" si="23"/>
        <v>88487000</v>
      </c>
      <c r="J132" s="571">
        <f t="shared" si="24"/>
        <v>213450099</v>
      </c>
      <c r="K132" s="571">
        <f t="shared" si="26"/>
        <v>3443117813</v>
      </c>
    </row>
    <row r="133" spans="1:11" x14ac:dyDescent="0.2">
      <c r="A133" s="502">
        <v>40488</v>
      </c>
      <c r="B133" s="724">
        <v>52763793</v>
      </c>
      <c r="C133" s="724">
        <v>51260872</v>
      </c>
      <c r="D133" s="724">
        <v>26638383</v>
      </c>
      <c r="E133" s="724">
        <v>15283400</v>
      </c>
      <c r="F133" s="724">
        <v>31545990</v>
      </c>
      <c r="G133" s="724">
        <v>35795000</v>
      </c>
      <c r="H133" s="724">
        <v>6800000</v>
      </c>
      <c r="I133" s="571">
        <f t="shared" si="23"/>
        <v>74140990</v>
      </c>
      <c r="J133" s="571">
        <f t="shared" si="24"/>
        <v>220087438</v>
      </c>
      <c r="K133" s="571">
        <f t="shared" si="26"/>
        <v>3663205251</v>
      </c>
    </row>
    <row r="134" spans="1:11" ht="13.5" thickBot="1" x14ac:dyDescent="0.25">
      <c r="A134" s="734">
        <v>40518</v>
      </c>
      <c r="B134" s="735">
        <v>71070044</v>
      </c>
      <c r="C134" s="735">
        <v>63591550</v>
      </c>
      <c r="D134" s="735">
        <v>32563027</v>
      </c>
      <c r="E134" s="735">
        <v>21705099</v>
      </c>
      <c r="F134" s="735">
        <v>39804890</v>
      </c>
      <c r="G134" s="735">
        <v>41433500</v>
      </c>
      <c r="H134" s="735">
        <v>34800000</v>
      </c>
      <c r="I134" s="736">
        <f t="shared" si="23"/>
        <v>116038390</v>
      </c>
      <c r="J134" s="736">
        <f t="shared" si="24"/>
        <v>304968110</v>
      </c>
      <c r="K134" s="736">
        <f t="shared" si="26"/>
        <v>3968173361</v>
      </c>
    </row>
    <row r="135" spans="1:11" x14ac:dyDescent="0.2">
      <c r="A135" s="731">
        <v>40549</v>
      </c>
      <c r="B135" s="765">
        <v>64857842</v>
      </c>
      <c r="C135" s="764">
        <v>49372666</v>
      </c>
      <c r="D135" s="764">
        <v>23843995</v>
      </c>
      <c r="E135" s="764">
        <v>12184900</v>
      </c>
      <c r="F135" s="764">
        <v>43033000</v>
      </c>
      <c r="G135" s="764">
        <v>58100000</v>
      </c>
      <c r="H135" s="764">
        <v>23550000</v>
      </c>
      <c r="I135" s="738">
        <f t="shared" ref="I135:I146" si="27">SUM(F135:H135)</f>
        <v>124683000</v>
      </c>
      <c r="J135" s="739">
        <f t="shared" ref="J135:J146" si="28">SUM(B135:H135)</f>
        <v>274942403</v>
      </c>
      <c r="K135" s="740">
        <f>SUM(B135:H135)</f>
        <v>274942403</v>
      </c>
    </row>
    <row r="136" spans="1:11" x14ac:dyDescent="0.2">
      <c r="A136" s="732">
        <v>40580</v>
      </c>
      <c r="B136" s="782">
        <v>74257673</v>
      </c>
      <c r="C136" s="773">
        <v>71018125</v>
      </c>
      <c r="D136" s="773">
        <v>36419000</v>
      </c>
      <c r="E136" s="773">
        <v>32724095</v>
      </c>
      <c r="F136" s="773">
        <v>43742480</v>
      </c>
      <c r="G136" s="773">
        <v>36399000</v>
      </c>
      <c r="H136" s="773">
        <v>26850000</v>
      </c>
      <c r="I136" s="737">
        <f t="shared" si="27"/>
        <v>106991480</v>
      </c>
      <c r="J136" s="563">
        <f t="shared" si="28"/>
        <v>321410373</v>
      </c>
      <c r="K136" s="586">
        <f t="shared" ref="K136:K146" si="29">K135+J136</f>
        <v>596352776</v>
      </c>
    </row>
    <row r="137" spans="1:11" x14ac:dyDescent="0.2">
      <c r="A137" s="732">
        <v>40608</v>
      </c>
      <c r="B137" s="782">
        <v>113766892</v>
      </c>
      <c r="C137" s="773">
        <v>95294107</v>
      </c>
      <c r="D137" s="773">
        <v>55861110</v>
      </c>
      <c r="E137" s="773">
        <v>34080140</v>
      </c>
      <c r="F137" s="773">
        <v>103193000</v>
      </c>
      <c r="G137" s="773">
        <v>58979000</v>
      </c>
      <c r="H137" s="773">
        <v>30895000</v>
      </c>
      <c r="I137" s="737">
        <f t="shared" si="27"/>
        <v>193067000</v>
      </c>
      <c r="J137" s="563">
        <f t="shared" si="28"/>
        <v>492069249</v>
      </c>
      <c r="K137" s="586">
        <f t="shared" si="29"/>
        <v>1088422025</v>
      </c>
    </row>
    <row r="138" spans="1:11" x14ac:dyDescent="0.2">
      <c r="A138" s="732">
        <v>40639</v>
      </c>
      <c r="B138" s="782">
        <v>110826385</v>
      </c>
      <c r="C138" s="773">
        <v>102430744</v>
      </c>
      <c r="D138" s="773">
        <v>68351475</v>
      </c>
      <c r="E138" s="773">
        <v>35096099</v>
      </c>
      <c r="F138" s="773">
        <v>91516056</v>
      </c>
      <c r="G138" s="773">
        <v>138958000</v>
      </c>
      <c r="H138" s="773">
        <v>7000000</v>
      </c>
      <c r="I138" s="737">
        <f t="shared" si="27"/>
        <v>237474056</v>
      </c>
      <c r="J138" s="563">
        <f t="shared" si="28"/>
        <v>554178759</v>
      </c>
      <c r="K138" s="586">
        <f t="shared" si="29"/>
        <v>1642600784</v>
      </c>
    </row>
    <row r="139" spans="1:11" x14ac:dyDescent="0.2">
      <c r="A139" s="732">
        <v>40669</v>
      </c>
      <c r="B139" s="782">
        <v>91649482</v>
      </c>
      <c r="C139" s="773">
        <v>98791055</v>
      </c>
      <c r="D139" s="773">
        <v>47464456</v>
      </c>
      <c r="E139" s="773">
        <v>42579990</v>
      </c>
      <c r="F139" s="773">
        <v>92640500</v>
      </c>
      <c r="G139" s="773">
        <v>98506000</v>
      </c>
      <c r="H139" s="773">
        <v>49615000</v>
      </c>
      <c r="I139" s="737">
        <f t="shared" si="27"/>
        <v>240761500</v>
      </c>
      <c r="J139" s="563">
        <f t="shared" si="28"/>
        <v>521246483</v>
      </c>
      <c r="K139" s="586">
        <f t="shared" si="29"/>
        <v>2163847267</v>
      </c>
    </row>
    <row r="140" spans="1:11" x14ac:dyDescent="0.2">
      <c r="A140" s="732">
        <v>40700</v>
      </c>
      <c r="B140" s="782">
        <v>82689010</v>
      </c>
      <c r="C140" s="773">
        <v>96203147</v>
      </c>
      <c r="D140" s="773">
        <v>58237568</v>
      </c>
      <c r="E140" s="773">
        <v>29741940</v>
      </c>
      <c r="F140" s="773">
        <v>85263336</v>
      </c>
      <c r="G140" s="773">
        <v>84708000</v>
      </c>
      <c r="H140" s="773"/>
      <c r="I140" s="737">
        <f t="shared" si="27"/>
        <v>169971336</v>
      </c>
      <c r="J140" s="563">
        <f t="shared" si="28"/>
        <v>436843001</v>
      </c>
      <c r="K140" s="586">
        <f t="shared" si="29"/>
        <v>2600690268</v>
      </c>
    </row>
    <row r="141" spans="1:11" x14ac:dyDescent="0.2">
      <c r="A141" s="732">
        <v>40730</v>
      </c>
      <c r="B141" s="782">
        <v>64823748</v>
      </c>
      <c r="C141" s="773">
        <v>66295030</v>
      </c>
      <c r="D141" s="773">
        <v>34209043</v>
      </c>
      <c r="E141" s="773">
        <v>24310700</v>
      </c>
      <c r="F141" s="773">
        <v>49699524</v>
      </c>
      <c r="G141" s="773">
        <v>57218999</v>
      </c>
      <c r="H141" s="773">
        <v>42745000</v>
      </c>
      <c r="I141" s="737">
        <f t="shared" si="27"/>
        <v>149663523</v>
      </c>
      <c r="J141" s="563">
        <f t="shared" si="28"/>
        <v>339302044</v>
      </c>
      <c r="K141" s="586">
        <f t="shared" si="29"/>
        <v>2939992312</v>
      </c>
    </row>
    <row r="142" spans="1:11" x14ac:dyDescent="0.2">
      <c r="A142" s="732">
        <v>40761</v>
      </c>
      <c r="B142" s="782">
        <v>73326228</v>
      </c>
      <c r="C142" s="773">
        <v>65843039</v>
      </c>
      <c r="D142" s="773">
        <v>32561500</v>
      </c>
      <c r="E142" s="773">
        <v>12412200</v>
      </c>
      <c r="F142" s="773">
        <v>37004500</v>
      </c>
      <c r="G142" s="773">
        <v>39995000</v>
      </c>
      <c r="H142" s="773">
        <v>31145000</v>
      </c>
      <c r="I142" s="737">
        <f t="shared" si="27"/>
        <v>108144500</v>
      </c>
      <c r="J142" s="563">
        <f t="shared" si="28"/>
        <v>292287467</v>
      </c>
      <c r="K142" s="586">
        <f t="shared" si="29"/>
        <v>3232279779</v>
      </c>
    </row>
    <row r="143" spans="1:11" x14ac:dyDescent="0.2">
      <c r="A143" s="732">
        <v>40792</v>
      </c>
      <c r="B143" s="782">
        <v>62923225</v>
      </c>
      <c r="C143" s="773">
        <v>53175151</v>
      </c>
      <c r="D143" s="773">
        <v>26913228</v>
      </c>
      <c r="E143" s="773">
        <v>18290900</v>
      </c>
      <c r="F143" s="773">
        <v>27583900</v>
      </c>
      <c r="G143" s="773">
        <v>40260000</v>
      </c>
      <c r="H143" s="773">
        <v>13800000</v>
      </c>
      <c r="I143" s="737">
        <f t="shared" si="27"/>
        <v>81643900</v>
      </c>
      <c r="J143" s="563">
        <f t="shared" si="28"/>
        <v>242946404</v>
      </c>
      <c r="K143" s="586">
        <f t="shared" si="29"/>
        <v>3475226183</v>
      </c>
    </row>
    <row r="144" spans="1:11" x14ac:dyDescent="0.2">
      <c r="A144" s="732">
        <v>40822</v>
      </c>
      <c r="B144" s="782">
        <v>59767117</v>
      </c>
      <c r="C144" s="773">
        <v>42253673</v>
      </c>
      <c r="D144" s="773">
        <v>25150099</v>
      </c>
      <c r="E144" s="773">
        <v>17892499</v>
      </c>
      <c r="F144" s="773">
        <v>41512226</v>
      </c>
      <c r="G144" s="773">
        <v>38085000</v>
      </c>
      <c r="H144" s="773">
        <v>6950000</v>
      </c>
      <c r="I144" s="737">
        <f t="shared" si="27"/>
        <v>86547226</v>
      </c>
      <c r="J144" s="563">
        <f t="shared" si="28"/>
        <v>231610614</v>
      </c>
      <c r="K144" s="586">
        <f t="shared" si="29"/>
        <v>3706836797</v>
      </c>
    </row>
    <row r="145" spans="1:11" x14ac:dyDescent="0.2">
      <c r="A145" s="732">
        <v>40853</v>
      </c>
      <c r="B145" s="782">
        <v>65538565</v>
      </c>
      <c r="C145" s="773">
        <v>42270794</v>
      </c>
      <c r="D145" s="773">
        <v>24852590</v>
      </c>
      <c r="E145" s="773">
        <v>17854599</v>
      </c>
      <c r="F145" s="773">
        <v>39142576</v>
      </c>
      <c r="G145" s="773">
        <v>26438000</v>
      </c>
      <c r="H145" s="773">
        <v>32345000</v>
      </c>
      <c r="I145" s="737">
        <f t="shared" si="27"/>
        <v>97925576</v>
      </c>
      <c r="J145" s="563">
        <f t="shared" si="28"/>
        <v>248442124</v>
      </c>
      <c r="K145" s="586">
        <f t="shared" si="29"/>
        <v>3955278921</v>
      </c>
    </row>
    <row r="146" spans="1:11" x14ac:dyDescent="0.2">
      <c r="A146" s="785">
        <v>40883</v>
      </c>
      <c r="B146" s="782">
        <v>65315676</v>
      </c>
      <c r="C146" s="773">
        <v>59979900</v>
      </c>
      <c r="D146" s="773">
        <v>32355204</v>
      </c>
      <c r="E146" s="773">
        <v>20396145</v>
      </c>
      <c r="F146" s="773">
        <v>52920000</v>
      </c>
      <c r="G146" s="773">
        <v>33880000</v>
      </c>
      <c r="H146" s="773">
        <v>17200000</v>
      </c>
      <c r="I146" s="829">
        <f t="shared" si="27"/>
        <v>104000000</v>
      </c>
      <c r="J146" s="564">
        <f t="shared" si="28"/>
        <v>282046925</v>
      </c>
      <c r="K146" s="587">
        <f t="shared" si="29"/>
        <v>4237325846</v>
      </c>
    </row>
    <row r="147" spans="1:11" x14ac:dyDescent="0.2">
      <c r="A147" s="830">
        <v>40920</v>
      </c>
      <c r="B147" s="831">
        <v>64695064</v>
      </c>
      <c r="C147" s="831">
        <v>58862898</v>
      </c>
      <c r="D147" s="831">
        <v>32919248</v>
      </c>
      <c r="E147" s="831">
        <v>19052700</v>
      </c>
      <c r="F147" s="831">
        <v>42911385</v>
      </c>
      <c r="G147" s="831">
        <v>41663500</v>
      </c>
      <c r="H147" s="831"/>
      <c r="I147" s="826">
        <f t="shared" ref="I147:I182" si="30">SUM(F147:H147)</f>
        <v>84574885</v>
      </c>
      <c r="J147" s="826">
        <f t="shared" ref="J147:J182" si="31">SUM(B147:H147)</f>
        <v>260104795</v>
      </c>
      <c r="K147" s="826">
        <f>J147</f>
        <v>260104795</v>
      </c>
    </row>
    <row r="148" spans="1:11" x14ac:dyDescent="0.2">
      <c r="A148" s="830">
        <v>40951</v>
      </c>
      <c r="B148" s="831">
        <v>78136942</v>
      </c>
      <c r="C148" s="831">
        <v>63043499</v>
      </c>
      <c r="D148" s="831">
        <v>49247352</v>
      </c>
      <c r="E148" s="831">
        <v>16653580</v>
      </c>
      <c r="F148" s="831">
        <v>51394152</v>
      </c>
      <c r="G148" s="831">
        <v>59208000</v>
      </c>
      <c r="H148" s="831">
        <v>7600000</v>
      </c>
      <c r="I148" s="826">
        <f t="shared" si="30"/>
        <v>118202152</v>
      </c>
      <c r="J148" s="826">
        <f t="shared" si="31"/>
        <v>325283525</v>
      </c>
      <c r="K148" s="826">
        <f>K147+J148</f>
        <v>585388320</v>
      </c>
    </row>
    <row r="149" spans="1:11" x14ac:dyDescent="0.2">
      <c r="A149" s="830">
        <v>40980</v>
      </c>
      <c r="B149" s="831">
        <v>102352947</v>
      </c>
      <c r="C149" s="831">
        <v>104442368</v>
      </c>
      <c r="D149" s="831">
        <v>75523074</v>
      </c>
      <c r="E149" s="831">
        <v>43775346</v>
      </c>
      <c r="F149" s="831">
        <v>87971911</v>
      </c>
      <c r="G149" s="831">
        <v>49153000</v>
      </c>
      <c r="H149" s="831">
        <v>35075000</v>
      </c>
      <c r="I149" s="826">
        <f t="shared" si="30"/>
        <v>172199911</v>
      </c>
      <c r="J149" s="826">
        <f t="shared" si="31"/>
        <v>498293646</v>
      </c>
      <c r="K149" s="826">
        <f>K148+J149</f>
        <v>1083681966</v>
      </c>
    </row>
    <row r="150" spans="1:11" x14ac:dyDescent="0.2">
      <c r="A150" s="832">
        <v>41011</v>
      </c>
      <c r="B150" s="831">
        <v>109056820</v>
      </c>
      <c r="C150" s="831">
        <v>108589795</v>
      </c>
      <c r="D150" s="831">
        <v>71219258</v>
      </c>
      <c r="E150" s="831">
        <v>44382975</v>
      </c>
      <c r="F150" s="831">
        <v>117762250</v>
      </c>
      <c r="G150" s="831">
        <v>93688790</v>
      </c>
      <c r="H150" s="831">
        <v>12700000</v>
      </c>
      <c r="I150" s="826">
        <f t="shared" si="30"/>
        <v>224151040</v>
      </c>
      <c r="J150" s="826">
        <f t="shared" si="31"/>
        <v>557399888</v>
      </c>
      <c r="K150" s="826">
        <f>K149+J150</f>
        <v>1641081854</v>
      </c>
    </row>
    <row r="151" spans="1:11" x14ac:dyDescent="0.2">
      <c r="A151" s="830">
        <v>41041</v>
      </c>
      <c r="B151" s="831">
        <v>108384492</v>
      </c>
      <c r="C151" s="831">
        <v>106905686</v>
      </c>
      <c r="D151" s="831">
        <v>60461649</v>
      </c>
      <c r="E151" s="831">
        <v>53589794</v>
      </c>
      <c r="F151" s="831">
        <v>118256588</v>
      </c>
      <c r="G151" s="831">
        <v>141564000</v>
      </c>
      <c r="H151" s="831">
        <v>41725000</v>
      </c>
      <c r="I151" s="826">
        <f t="shared" si="30"/>
        <v>301545588</v>
      </c>
      <c r="J151" s="826">
        <f t="shared" si="31"/>
        <v>630887209</v>
      </c>
      <c r="K151" s="826">
        <f>K150+J151</f>
        <v>2271969063</v>
      </c>
    </row>
    <row r="152" spans="1:11" x14ac:dyDescent="0.2">
      <c r="A152" s="830">
        <v>41072</v>
      </c>
      <c r="B152" s="831">
        <v>92116062</v>
      </c>
      <c r="C152" s="831">
        <v>108531178</v>
      </c>
      <c r="D152" s="831">
        <v>54037227</v>
      </c>
      <c r="E152" s="831">
        <v>32661500</v>
      </c>
      <c r="F152" s="831">
        <v>78908900</v>
      </c>
      <c r="G152" s="831">
        <v>78289000</v>
      </c>
      <c r="H152" s="831">
        <v>17494000</v>
      </c>
      <c r="I152" s="826">
        <f t="shared" si="30"/>
        <v>174691900</v>
      </c>
      <c r="J152" s="826">
        <f t="shared" si="31"/>
        <v>462037867</v>
      </c>
      <c r="K152" s="826">
        <f t="shared" ref="K152:K158" si="32">K151+J152</f>
        <v>2734006930</v>
      </c>
    </row>
    <row r="153" spans="1:11" x14ac:dyDescent="0.2">
      <c r="A153" s="830">
        <v>41102</v>
      </c>
      <c r="B153" s="831">
        <v>67756159</v>
      </c>
      <c r="C153" s="831">
        <v>63213283</v>
      </c>
      <c r="D153" s="831">
        <v>39675360</v>
      </c>
      <c r="E153" s="831">
        <v>26466801</v>
      </c>
      <c r="F153" s="831">
        <v>57094400</v>
      </c>
      <c r="G153" s="831">
        <v>26850000</v>
      </c>
      <c r="H153" s="831">
        <v>21795000</v>
      </c>
      <c r="I153" s="826">
        <f t="shared" si="30"/>
        <v>105739400</v>
      </c>
      <c r="J153" s="826">
        <f t="shared" si="31"/>
        <v>302851003</v>
      </c>
      <c r="K153" s="826">
        <f t="shared" si="32"/>
        <v>3036857933</v>
      </c>
    </row>
    <row r="154" spans="1:11" x14ac:dyDescent="0.2">
      <c r="A154" s="830">
        <v>41133</v>
      </c>
      <c r="B154" s="831">
        <v>79556425</v>
      </c>
      <c r="C154" s="831">
        <v>68803006</v>
      </c>
      <c r="D154" s="831">
        <v>38242324</v>
      </c>
      <c r="E154" s="831">
        <v>16312790</v>
      </c>
      <c r="F154" s="831">
        <v>40059050</v>
      </c>
      <c r="G154" s="831">
        <v>52283000</v>
      </c>
      <c r="H154" s="831">
        <v>22250000</v>
      </c>
      <c r="I154" s="826">
        <f t="shared" si="30"/>
        <v>114592050</v>
      </c>
      <c r="J154" s="826">
        <f t="shared" si="31"/>
        <v>317506595</v>
      </c>
      <c r="K154" s="826">
        <f t="shared" si="32"/>
        <v>3354364528</v>
      </c>
    </row>
    <row r="155" spans="1:11" x14ac:dyDescent="0.2">
      <c r="A155" s="830">
        <v>41164</v>
      </c>
      <c r="B155" s="831">
        <v>63233725</v>
      </c>
      <c r="C155" s="831">
        <v>59556354</v>
      </c>
      <c r="D155" s="831">
        <v>39507188</v>
      </c>
      <c r="E155" s="831">
        <v>16881299</v>
      </c>
      <c r="F155" s="831">
        <v>33230404</v>
      </c>
      <c r="G155" s="831">
        <v>20959000</v>
      </c>
      <c r="H155" s="831">
        <v>6995000</v>
      </c>
      <c r="I155" s="826">
        <f t="shared" si="30"/>
        <v>61184404</v>
      </c>
      <c r="J155" s="826">
        <f t="shared" si="31"/>
        <v>240362970</v>
      </c>
      <c r="K155" s="826">
        <f t="shared" si="32"/>
        <v>3594727498</v>
      </c>
    </row>
    <row r="156" spans="1:11" x14ac:dyDescent="0.2">
      <c r="A156" s="830">
        <v>41194</v>
      </c>
      <c r="B156" s="831">
        <v>74065853</v>
      </c>
      <c r="C156" s="831">
        <v>73642475</v>
      </c>
      <c r="D156" s="831">
        <v>36590150</v>
      </c>
      <c r="E156" s="831">
        <v>20562799</v>
      </c>
      <c r="F156" s="831">
        <v>35101500</v>
      </c>
      <c r="G156" s="831">
        <v>39579000</v>
      </c>
      <c r="H156" s="831">
        <v>6200000</v>
      </c>
      <c r="I156" s="826">
        <f t="shared" si="30"/>
        <v>80880500</v>
      </c>
      <c r="J156" s="826">
        <f t="shared" si="31"/>
        <v>285741777</v>
      </c>
      <c r="K156" s="826">
        <f t="shared" si="32"/>
        <v>3880469275</v>
      </c>
    </row>
    <row r="157" spans="1:11" x14ac:dyDescent="0.2">
      <c r="A157" s="830">
        <v>41225</v>
      </c>
      <c r="B157" s="831">
        <v>73726020</v>
      </c>
      <c r="C157" s="831">
        <v>76700948</v>
      </c>
      <c r="D157" s="831">
        <v>37698775</v>
      </c>
      <c r="E157" s="831">
        <v>28814600</v>
      </c>
      <c r="F157" s="831">
        <v>54110740</v>
      </c>
      <c r="G157" s="831">
        <v>92113000</v>
      </c>
      <c r="H157" s="831">
        <v>31785000</v>
      </c>
      <c r="I157" s="826">
        <f t="shared" si="30"/>
        <v>178008740</v>
      </c>
      <c r="J157" s="826">
        <f t="shared" si="31"/>
        <v>394949083</v>
      </c>
      <c r="K157" s="826">
        <f t="shared" si="32"/>
        <v>4275418358</v>
      </c>
    </row>
    <row r="158" spans="1:11" x14ac:dyDescent="0.2">
      <c r="A158" s="830">
        <v>41255</v>
      </c>
      <c r="B158" s="831">
        <v>78744805</v>
      </c>
      <c r="C158" s="831">
        <v>78842195</v>
      </c>
      <c r="D158" s="831">
        <v>55043570</v>
      </c>
      <c r="E158" s="831">
        <v>34095525</v>
      </c>
      <c r="F158" s="831">
        <v>75097039</v>
      </c>
      <c r="G158" s="831">
        <v>45904000</v>
      </c>
      <c r="H158" s="831">
        <v>20100000</v>
      </c>
      <c r="I158" s="826">
        <f t="shared" si="30"/>
        <v>141101039</v>
      </c>
      <c r="J158" s="826">
        <f t="shared" si="31"/>
        <v>387827134</v>
      </c>
      <c r="K158" s="826">
        <f t="shared" si="32"/>
        <v>4663245492</v>
      </c>
    </row>
    <row r="159" spans="1:11" x14ac:dyDescent="0.2">
      <c r="A159" s="817">
        <v>41286</v>
      </c>
      <c r="B159" s="896">
        <v>62701425</v>
      </c>
      <c r="C159" s="896">
        <v>69148884</v>
      </c>
      <c r="D159" s="896">
        <v>38804725</v>
      </c>
      <c r="E159" s="896">
        <v>25861787</v>
      </c>
      <c r="F159" s="896">
        <v>42796400</v>
      </c>
      <c r="G159" s="896">
        <v>50410000</v>
      </c>
      <c r="H159" s="896">
        <v>5800000</v>
      </c>
      <c r="I159" s="884">
        <f t="shared" si="30"/>
        <v>99006400</v>
      </c>
      <c r="J159" s="884">
        <f t="shared" si="31"/>
        <v>295523221</v>
      </c>
      <c r="K159" s="884">
        <f>J159</f>
        <v>295523221</v>
      </c>
    </row>
    <row r="160" spans="1:11" x14ac:dyDescent="0.2">
      <c r="A160" s="817">
        <v>41317</v>
      </c>
      <c r="B160" s="896">
        <v>80326017</v>
      </c>
      <c r="C160" s="896">
        <v>87360010</v>
      </c>
      <c r="D160" s="896">
        <v>44009099</v>
      </c>
      <c r="E160" s="896">
        <v>29716730</v>
      </c>
      <c r="F160" s="896">
        <v>68587601</v>
      </c>
      <c r="G160" s="896">
        <v>59630100</v>
      </c>
      <c r="H160" s="896">
        <v>11295000</v>
      </c>
      <c r="I160" s="884">
        <f t="shared" si="30"/>
        <v>139512701</v>
      </c>
      <c r="J160" s="884">
        <f t="shared" si="31"/>
        <v>380924557</v>
      </c>
      <c r="K160" s="884">
        <f>K159+J160</f>
        <v>676447778</v>
      </c>
    </row>
    <row r="161" spans="1:11" x14ac:dyDescent="0.2">
      <c r="A161" s="817">
        <v>41345</v>
      </c>
      <c r="B161" s="896">
        <v>88924665</v>
      </c>
      <c r="C161" s="896">
        <v>119512926</v>
      </c>
      <c r="D161" s="896">
        <v>64648883</v>
      </c>
      <c r="E161" s="896">
        <v>36773789</v>
      </c>
      <c r="F161" s="896">
        <v>86566246</v>
      </c>
      <c r="G161" s="896">
        <v>75867000</v>
      </c>
      <c r="H161" s="896">
        <v>60555000</v>
      </c>
      <c r="I161" s="884">
        <f t="shared" si="30"/>
        <v>222988246</v>
      </c>
      <c r="J161" s="884">
        <f t="shared" si="31"/>
        <v>532848509</v>
      </c>
      <c r="K161" s="884">
        <f>K160+J161</f>
        <v>1209296287</v>
      </c>
    </row>
    <row r="162" spans="1:11" x14ac:dyDescent="0.2">
      <c r="A162" s="818">
        <v>41376</v>
      </c>
      <c r="B162" s="896">
        <v>119157715</v>
      </c>
      <c r="C162" s="896">
        <v>156232946</v>
      </c>
      <c r="D162" s="896">
        <v>89677821</v>
      </c>
      <c r="E162" s="896">
        <v>55455425</v>
      </c>
      <c r="F162" s="896">
        <v>120210597</v>
      </c>
      <c r="G162" s="896">
        <v>139753000</v>
      </c>
      <c r="H162" s="896">
        <v>25440000</v>
      </c>
      <c r="I162" s="884">
        <f t="shared" si="30"/>
        <v>285403597</v>
      </c>
      <c r="J162" s="884">
        <f t="shared" si="31"/>
        <v>705927504</v>
      </c>
      <c r="K162" s="884">
        <f>K161+J162</f>
        <v>1915223791</v>
      </c>
    </row>
    <row r="163" spans="1:11" x14ac:dyDescent="0.2">
      <c r="A163" s="817">
        <v>41406</v>
      </c>
      <c r="B163" s="896">
        <v>110788460</v>
      </c>
      <c r="C163" s="896">
        <v>130377770</v>
      </c>
      <c r="D163" s="896">
        <v>82446914</v>
      </c>
      <c r="E163" s="896">
        <v>67127750</v>
      </c>
      <c r="F163" s="896">
        <v>155806903</v>
      </c>
      <c r="G163" s="896">
        <v>85012000</v>
      </c>
      <c r="H163" s="896">
        <v>89595000</v>
      </c>
      <c r="I163" s="884">
        <f t="shared" si="30"/>
        <v>330413903</v>
      </c>
      <c r="J163" s="884">
        <f t="shared" si="31"/>
        <v>721154797</v>
      </c>
      <c r="K163" s="884">
        <f>K162+J163</f>
        <v>2636378588</v>
      </c>
    </row>
    <row r="164" spans="1:11" x14ac:dyDescent="0.2">
      <c r="A164" s="817">
        <v>41437</v>
      </c>
      <c r="B164" s="896">
        <v>85311566</v>
      </c>
      <c r="C164" s="896">
        <v>126242880</v>
      </c>
      <c r="D164" s="896">
        <v>71344536</v>
      </c>
      <c r="E164" s="896">
        <v>34806187</v>
      </c>
      <c r="F164" s="896">
        <v>105181974</v>
      </c>
      <c r="G164" s="896">
        <v>98204000</v>
      </c>
      <c r="H164" s="896">
        <v>31265000</v>
      </c>
      <c r="I164" s="884">
        <f t="shared" si="30"/>
        <v>234650974</v>
      </c>
      <c r="J164" s="884">
        <f t="shared" si="31"/>
        <v>552356143</v>
      </c>
      <c r="K164" s="884">
        <f t="shared" ref="K164:K170" si="33">K163+J164</f>
        <v>3188734731</v>
      </c>
    </row>
    <row r="165" spans="1:11" x14ac:dyDescent="0.2">
      <c r="A165" s="817">
        <v>41467</v>
      </c>
      <c r="B165" s="896">
        <v>88487684</v>
      </c>
      <c r="C165" s="896">
        <v>94268524</v>
      </c>
      <c r="D165" s="896">
        <v>52645656</v>
      </c>
      <c r="E165" s="896">
        <v>38247081</v>
      </c>
      <c r="F165" s="896">
        <v>57060397</v>
      </c>
      <c r="G165" s="896">
        <v>99741999</v>
      </c>
      <c r="H165" s="896">
        <v>23950000</v>
      </c>
      <c r="I165" s="884">
        <f t="shared" si="30"/>
        <v>180752396</v>
      </c>
      <c r="J165" s="884">
        <f t="shared" si="31"/>
        <v>454401341</v>
      </c>
      <c r="K165" s="884">
        <f t="shared" si="33"/>
        <v>3643136072</v>
      </c>
    </row>
    <row r="166" spans="1:11" x14ac:dyDescent="0.2">
      <c r="A166" s="817">
        <v>41498</v>
      </c>
      <c r="B166" s="896">
        <v>88058462</v>
      </c>
      <c r="C166" s="896">
        <v>97836905</v>
      </c>
      <c r="D166" s="896">
        <v>49488556</v>
      </c>
      <c r="E166" s="896">
        <v>28129000</v>
      </c>
      <c r="F166" s="896">
        <v>63812898</v>
      </c>
      <c r="G166" s="896">
        <v>86875000</v>
      </c>
      <c r="H166" s="896">
        <v>40249999</v>
      </c>
      <c r="I166" s="884">
        <f t="shared" si="30"/>
        <v>190937897</v>
      </c>
      <c r="J166" s="884">
        <f t="shared" si="31"/>
        <v>454450820</v>
      </c>
      <c r="K166" s="884">
        <f t="shared" si="33"/>
        <v>4097586892</v>
      </c>
    </row>
    <row r="167" spans="1:11" x14ac:dyDescent="0.2">
      <c r="A167" s="817">
        <v>41529</v>
      </c>
      <c r="B167" s="896">
        <v>69977571</v>
      </c>
      <c r="C167" s="896">
        <v>89970947</v>
      </c>
      <c r="D167" s="896">
        <v>51981104</v>
      </c>
      <c r="E167" s="896">
        <v>36748953</v>
      </c>
      <c r="F167" s="896">
        <v>38327304</v>
      </c>
      <c r="G167" s="896">
        <v>67444791</v>
      </c>
      <c r="H167" s="896">
        <v>21994000</v>
      </c>
      <c r="I167" s="884">
        <f t="shared" si="30"/>
        <v>127766095</v>
      </c>
      <c r="J167" s="884">
        <f t="shared" si="31"/>
        <v>376444670</v>
      </c>
      <c r="K167" s="884">
        <f t="shared" si="33"/>
        <v>4474031562</v>
      </c>
    </row>
    <row r="168" spans="1:11" x14ac:dyDescent="0.2">
      <c r="A168" s="817">
        <v>41559</v>
      </c>
      <c r="B168" s="896">
        <v>66742107</v>
      </c>
      <c r="C168" s="896">
        <v>100487337.25</v>
      </c>
      <c r="D168" s="896">
        <v>36220572</v>
      </c>
      <c r="E168" s="896">
        <v>31487999</v>
      </c>
      <c r="F168" s="896">
        <v>46275273</v>
      </c>
      <c r="G168" s="896">
        <v>41038000</v>
      </c>
      <c r="H168" s="896">
        <v>27445000</v>
      </c>
      <c r="I168" s="884">
        <f t="shared" si="30"/>
        <v>114758273</v>
      </c>
      <c r="J168" s="884">
        <f t="shared" si="31"/>
        <v>349696288.25</v>
      </c>
      <c r="K168" s="884">
        <f t="shared" si="33"/>
        <v>4823727850.25</v>
      </c>
    </row>
    <row r="169" spans="1:11" x14ac:dyDescent="0.2">
      <c r="A169" s="817">
        <v>41590</v>
      </c>
      <c r="B169" s="788">
        <v>67557047</v>
      </c>
      <c r="C169" s="788">
        <v>80826044</v>
      </c>
      <c r="D169" s="788">
        <v>47139276</v>
      </c>
      <c r="E169" s="788">
        <v>30389968</v>
      </c>
      <c r="F169" s="788">
        <v>42192765</v>
      </c>
      <c r="G169" s="788">
        <v>35327000</v>
      </c>
      <c r="H169" s="788"/>
      <c r="I169" s="884">
        <f t="shared" si="30"/>
        <v>77519765</v>
      </c>
      <c r="J169" s="884">
        <f t="shared" si="31"/>
        <v>303432100</v>
      </c>
      <c r="K169" s="884">
        <f t="shared" si="33"/>
        <v>5127159950.25</v>
      </c>
    </row>
    <row r="170" spans="1:11" ht="13.5" thickBot="1" x14ac:dyDescent="0.25">
      <c r="A170" s="817">
        <v>41620</v>
      </c>
      <c r="B170" s="788">
        <v>65812588</v>
      </c>
      <c r="C170" s="788">
        <v>99478021</v>
      </c>
      <c r="D170" s="788">
        <v>58457797</v>
      </c>
      <c r="E170" s="788">
        <v>37264137</v>
      </c>
      <c r="F170" s="788">
        <v>67955619</v>
      </c>
      <c r="G170" s="788">
        <v>60167999</v>
      </c>
      <c r="H170" s="788">
        <v>5750000</v>
      </c>
      <c r="I170" s="884">
        <f t="shared" si="30"/>
        <v>133873618</v>
      </c>
      <c r="J170" s="884">
        <f t="shared" si="31"/>
        <v>394886161</v>
      </c>
      <c r="K170" s="884">
        <f t="shared" si="33"/>
        <v>5522046111.25</v>
      </c>
    </row>
    <row r="171" spans="1:11" x14ac:dyDescent="0.2">
      <c r="A171" s="824">
        <v>41651</v>
      </c>
      <c r="B171" s="837">
        <v>72348067</v>
      </c>
      <c r="C171" s="837">
        <v>100160116</v>
      </c>
      <c r="D171" s="837">
        <v>53827906</v>
      </c>
      <c r="E171" s="837">
        <v>30848765</v>
      </c>
      <c r="F171" s="837">
        <v>74739326</v>
      </c>
      <c r="G171" s="837">
        <v>99924999</v>
      </c>
      <c r="H171" s="837">
        <v>53471000</v>
      </c>
      <c r="I171" s="835">
        <f t="shared" si="30"/>
        <v>228135325</v>
      </c>
      <c r="J171" s="877">
        <f t="shared" si="31"/>
        <v>485320179</v>
      </c>
      <c r="K171" s="928">
        <f>J171</f>
        <v>485320179</v>
      </c>
    </row>
    <row r="172" spans="1:11" x14ac:dyDescent="0.2">
      <c r="A172" s="825">
        <v>41682</v>
      </c>
      <c r="B172" s="831">
        <v>74078837</v>
      </c>
      <c r="C172" s="831">
        <v>100325783</v>
      </c>
      <c r="D172" s="831">
        <v>50608844</v>
      </c>
      <c r="E172" s="831">
        <v>38778085</v>
      </c>
      <c r="F172" s="831">
        <v>77360300</v>
      </c>
      <c r="G172" s="831">
        <v>132773999</v>
      </c>
      <c r="H172" s="831">
        <v>44595000</v>
      </c>
      <c r="I172" s="836">
        <f t="shared" si="30"/>
        <v>254729299</v>
      </c>
      <c r="J172" s="880">
        <f t="shared" si="31"/>
        <v>518520848</v>
      </c>
      <c r="K172" s="929">
        <f>K171+J172</f>
        <v>1003841027</v>
      </c>
    </row>
    <row r="173" spans="1:11" x14ac:dyDescent="0.2">
      <c r="A173" s="825">
        <v>41710</v>
      </c>
      <c r="B173" s="831">
        <v>103427184.5</v>
      </c>
      <c r="C173" s="831">
        <v>144240842</v>
      </c>
      <c r="D173" s="831">
        <v>87962281</v>
      </c>
      <c r="E173" s="831">
        <v>51996499</v>
      </c>
      <c r="F173" s="831">
        <v>131799642</v>
      </c>
      <c r="G173" s="831">
        <v>89674205</v>
      </c>
      <c r="H173" s="831">
        <v>30285000</v>
      </c>
      <c r="I173" s="836">
        <f t="shared" si="30"/>
        <v>251758847</v>
      </c>
      <c r="J173" s="880">
        <f t="shared" si="31"/>
        <v>639385653.5</v>
      </c>
      <c r="K173" s="929">
        <f>K172+J173</f>
        <v>1643226680.5</v>
      </c>
    </row>
    <row r="174" spans="1:11" x14ac:dyDescent="0.2">
      <c r="A174" s="827">
        <v>41741</v>
      </c>
      <c r="B174" s="831">
        <v>122271440</v>
      </c>
      <c r="C174" s="831">
        <v>163004776</v>
      </c>
      <c r="D174" s="831">
        <v>82461911</v>
      </c>
      <c r="E174" s="831">
        <v>61680790</v>
      </c>
      <c r="F174" s="831">
        <v>154536715</v>
      </c>
      <c r="G174" s="831">
        <v>178878000</v>
      </c>
      <c r="H174" s="831">
        <v>48315000</v>
      </c>
      <c r="I174" s="836">
        <f t="shared" si="30"/>
        <v>381729715</v>
      </c>
      <c r="J174" s="880">
        <f t="shared" si="31"/>
        <v>811148632</v>
      </c>
      <c r="K174" s="929">
        <f>K173+J174</f>
        <v>2454375312.5</v>
      </c>
    </row>
    <row r="175" spans="1:11" x14ac:dyDescent="0.2">
      <c r="A175" s="825">
        <v>41771</v>
      </c>
      <c r="B175" s="831">
        <v>113227407</v>
      </c>
      <c r="C175" s="831">
        <v>149918191</v>
      </c>
      <c r="D175" s="831">
        <v>90689306</v>
      </c>
      <c r="E175" s="831">
        <v>72368173</v>
      </c>
      <c r="F175" s="831">
        <v>133097945</v>
      </c>
      <c r="G175" s="831">
        <v>182185870</v>
      </c>
      <c r="H175" s="831">
        <v>72780000</v>
      </c>
      <c r="I175" s="836">
        <f t="shared" si="30"/>
        <v>388063815</v>
      </c>
      <c r="J175" s="880">
        <f t="shared" si="31"/>
        <v>814266892</v>
      </c>
      <c r="K175" s="929">
        <f>K174+J175</f>
        <v>3268642204.5</v>
      </c>
    </row>
    <row r="176" spans="1:11" x14ac:dyDescent="0.2">
      <c r="A176" s="825">
        <v>41802</v>
      </c>
      <c r="B176" s="831">
        <v>94416463</v>
      </c>
      <c r="C176" s="831">
        <v>150629649</v>
      </c>
      <c r="D176" s="831">
        <v>81476344</v>
      </c>
      <c r="E176" s="831">
        <v>47377565</v>
      </c>
      <c r="F176" s="831">
        <v>122411160</v>
      </c>
      <c r="G176" s="831">
        <v>66878000</v>
      </c>
      <c r="H176" s="831">
        <v>75285000</v>
      </c>
      <c r="I176" s="836">
        <f t="shared" si="30"/>
        <v>264574160</v>
      </c>
      <c r="J176" s="880">
        <f t="shared" si="31"/>
        <v>638474181</v>
      </c>
      <c r="K176" s="929">
        <f t="shared" ref="K176:K182" si="34">K175+J176</f>
        <v>3907116385.5</v>
      </c>
    </row>
    <row r="177" spans="1:11" x14ac:dyDescent="0.2">
      <c r="A177" s="825">
        <v>41832</v>
      </c>
      <c r="B177" s="831">
        <v>80283727</v>
      </c>
      <c r="C177" s="831">
        <v>130646763.84999999</v>
      </c>
      <c r="D177" s="831">
        <v>43943710</v>
      </c>
      <c r="E177" s="831">
        <v>32477599</v>
      </c>
      <c r="F177" s="831">
        <v>66565883</v>
      </c>
      <c r="G177" s="831">
        <v>54243000</v>
      </c>
      <c r="H177" s="831">
        <v>54320000</v>
      </c>
      <c r="I177" s="836">
        <f t="shared" si="30"/>
        <v>175128883</v>
      </c>
      <c r="J177" s="880">
        <f t="shared" si="31"/>
        <v>462480682.85000002</v>
      </c>
      <c r="K177" s="929">
        <f t="shared" si="34"/>
        <v>4369597068.3500004</v>
      </c>
    </row>
    <row r="178" spans="1:11" x14ac:dyDescent="0.2">
      <c r="A178" s="825">
        <v>41863</v>
      </c>
      <c r="B178" s="831">
        <v>79840532</v>
      </c>
      <c r="C178" s="831">
        <v>116849068</v>
      </c>
      <c r="D178" s="831">
        <v>57522533</v>
      </c>
      <c r="E178" s="831">
        <v>39571273</v>
      </c>
      <c r="F178" s="831">
        <v>63769942</v>
      </c>
      <c r="G178" s="831">
        <v>50394999</v>
      </c>
      <c r="H178" s="831">
        <v>51280000</v>
      </c>
      <c r="I178" s="836">
        <f t="shared" si="30"/>
        <v>165444941</v>
      </c>
      <c r="J178" s="880">
        <f t="shared" si="31"/>
        <v>459228347</v>
      </c>
      <c r="K178" s="929">
        <f t="shared" si="34"/>
        <v>4828825415.3500004</v>
      </c>
    </row>
    <row r="179" spans="1:11" x14ac:dyDescent="0.2">
      <c r="A179" s="825">
        <v>41894</v>
      </c>
      <c r="B179" s="831">
        <v>72538475</v>
      </c>
      <c r="C179" s="831">
        <v>103392302</v>
      </c>
      <c r="D179" s="831">
        <v>49226734</v>
      </c>
      <c r="E179" s="831">
        <v>25303099</v>
      </c>
      <c r="F179" s="831">
        <v>53668227</v>
      </c>
      <c r="G179" s="831">
        <v>71136000</v>
      </c>
      <c r="H179" s="831">
        <v>29755000</v>
      </c>
      <c r="I179" s="836">
        <f t="shared" si="30"/>
        <v>154559227</v>
      </c>
      <c r="J179" s="880">
        <f t="shared" si="31"/>
        <v>405019837</v>
      </c>
      <c r="K179" s="929">
        <f t="shared" si="34"/>
        <v>5233845252.3500004</v>
      </c>
    </row>
    <row r="180" spans="1:11" x14ac:dyDescent="0.2">
      <c r="A180" s="825">
        <v>41924</v>
      </c>
      <c r="B180" s="831">
        <v>79285933</v>
      </c>
      <c r="C180" s="831">
        <v>124552277.90000001</v>
      </c>
      <c r="D180" s="831">
        <v>59218930</v>
      </c>
      <c r="E180" s="831">
        <v>34234680</v>
      </c>
      <c r="F180" s="831">
        <v>62542970</v>
      </c>
      <c r="G180" s="831">
        <v>51628500</v>
      </c>
      <c r="H180" s="831">
        <v>62389000</v>
      </c>
      <c r="I180" s="836">
        <f t="shared" si="30"/>
        <v>176560470</v>
      </c>
      <c r="J180" s="880">
        <f t="shared" si="31"/>
        <v>473852290.89999998</v>
      </c>
      <c r="K180" s="929">
        <f t="shared" si="34"/>
        <v>5707697543.25</v>
      </c>
    </row>
    <row r="181" spans="1:11" x14ac:dyDescent="0.2">
      <c r="A181" s="825">
        <v>41955</v>
      </c>
      <c r="B181" s="831">
        <v>68151610</v>
      </c>
      <c r="C181" s="831">
        <v>95596876</v>
      </c>
      <c r="D181" s="831">
        <v>51518524</v>
      </c>
      <c r="E181" s="831">
        <v>21924144</v>
      </c>
      <c r="F181" s="831">
        <v>65089255</v>
      </c>
      <c r="G181" s="831">
        <v>76353000</v>
      </c>
      <c r="H181" s="831">
        <v>27617000</v>
      </c>
      <c r="I181" s="836">
        <f t="shared" si="30"/>
        <v>169059255</v>
      </c>
      <c r="J181" s="880">
        <f t="shared" si="31"/>
        <v>406250409</v>
      </c>
      <c r="K181" s="929">
        <f t="shared" si="34"/>
        <v>6113947952.25</v>
      </c>
    </row>
    <row r="182" spans="1:11" ht="13.5" thickBot="1" x14ac:dyDescent="0.25">
      <c r="A182" s="828">
        <v>41985</v>
      </c>
      <c r="B182" s="930">
        <v>80590623.319999993</v>
      </c>
      <c r="C182" s="930">
        <v>153964835</v>
      </c>
      <c r="D182" s="930">
        <v>66909887</v>
      </c>
      <c r="E182" s="930">
        <v>32529450</v>
      </c>
      <c r="F182" s="930">
        <v>89842207</v>
      </c>
      <c r="G182" s="930">
        <v>91861500</v>
      </c>
      <c r="H182" s="930">
        <v>29850000</v>
      </c>
      <c r="I182" s="931">
        <f t="shared" si="30"/>
        <v>211553707</v>
      </c>
      <c r="J182" s="932">
        <f t="shared" si="31"/>
        <v>545548502.31999993</v>
      </c>
      <c r="K182" s="883">
        <f t="shared" si="34"/>
        <v>6659496454.5699997</v>
      </c>
    </row>
    <row r="183" spans="1:11" x14ac:dyDescent="0.2">
      <c r="A183" s="817">
        <v>42016</v>
      </c>
      <c r="B183" s="896">
        <v>58351940</v>
      </c>
      <c r="C183" s="896">
        <v>104175851</v>
      </c>
      <c r="D183" s="896">
        <v>55857400</v>
      </c>
      <c r="E183" s="896">
        <v>46317906</v>
      </c>
      <c r="F183" s="896">
        <v>82803076</v>
      </c>
      <c r="G183" s="896">
        <v>82656895</v>
      </c>
      <c r="H183" s="896">
        <v>50584000</v>
      </c>
      <c r="I183" s="895">
        <f t="shared" ref="I183:I218" si="35">SUM(F183:H183)</f>
        <v>216043971</v>
      </c>
      <c r="J183" s="895">
        <f t="shared" ref="J183:J218" si="36">SUM(B183:H183)</f>
        <v>480747068</v>
      </c>
      <c r="K183" s="895">
        <f>J183</f>
        <v>480747068</v>
      </c>
    </row>
    <row r="184" spans="1:11" x14ac:dyDescent="0.2">
      <c r="A184" s="817">
        <v>42047</v>
      </c>
      <c r="B184" s="896">
        <v>67746742</v>
      </c>
      <c r="C184" s="896">
        <v>117089107</v>
      </c>
      <c r="D184" s="896">
        <v>47345699</v>
      </c>
      <c r="E184" s="896">
        <v>38054981</v>
      </c>
      <c r="F184" s="896">
        <v>74467221</v>
      </c>
      <c r="G184" s="896">
        <v>108836900</v>
      </c>
      <c r="H184" s="896">
        <v>67088500</v>
      </c>
      <c r="I184" s="895">
        <f t="shared" si="35"/>
        <v>250392621</v>
      </c>
      <c r="J184" s="895">
        <f t="shared" si="36"/>
        <v>520629150</v>
      </c>
      <c r="K184" s="895">
        <f>K183+J184</f>
        <v>1001376218</v>
      </c>
    </row>
    <row r="185" spans="1:11" x14ac:dyDescent="0.2">
      <c r="A185" s="817">
        <v>42075</v>
      </c>
      <c r="B185" s="896">
        <v>100382592</v>
      </c>
      <c r="C185" s="896">
        <v>187651039</v>
      </c>
      <c r="D185" s="896">
        <v>75260060</v>
      </c>
      <c r="E185" s="896">
        <v>62323314</v>
      </c>
      <c r="F185" s="896">
        <v>126533662</v>
      </c>
      <c r="G185" s="896">
        <v>164529394</v>
      </c>
      <c r="H185" s="896">
        <v>71992000</v>
      </c>
      <c r="I185" s="895">
        <f t="shared" si="35"/>
        <v>363055056</v>
      </c>
      <c r="J185" s="895">
        <f t="shared" si="36"/>
        <v>788672061</v>
      </c>
      <c r="K185" s="895">
        <f>K184+J185</f>
        <v>1790048279</v>
      </c>
    </row>
    <row r="186" spans="1:11" x14ac:dyDescent="0.2">
      <c r="A186" s="818">
        <v>42106</v>
      </c>
      <c r="B186" s="896">
        <v>106593166</v>
      </c>
      <c r="C186" s="896">
        <v>227991359</v>
      </c>
      <c r="D186" s="896">
        <v>111054394</v>
      </c>
      <c r="E186" s="896">
        <v>76266838</v>
      </c>
      <c r="F186" s="896">
        <v>155272668</v>
      </c>
      <c r="G186" s="896">
        <v>146135000</v>
      </c>
      <c r="H186" s="896">
        <v>75099000</v>
      </c>
      <c r="I186" s="895">
        <f t="shared" si="35"/>
        <v>376506668</v>
      </c>
      <c r="J186" s="895">
        <f t="shared" si="36"/>
        <v>898412425</v>
      </c>
      <c r="K186" s="895">
        <f>K185+J186</f>
        <v>2688460704</v>
      </c>
    </row>
    <row r="187" spans="1:11" x14ac:dyDescent="0.2">
      <c r="A187" s="817">
        <v>42136</v>
      </c>
      <c r="B187" s="896">
        <v>91812170</v>
      </c>
      <c r="C187" s="896">
        <v>192885056</v>
      </c>
      <c r="D187" s="896">
        <v>99945574</v>
      </c>
      <c r="E187" s="896">
        <v>76467504</v>
      </c>
      <c r="F187" s="896">
        <v>141844730</v>
      </c>
      <c r="G187" s="896">
        <v>140942000</v>
      </c>
      <c r="H187" s="896">
        <v>122765000</v>
      </c>
      <c r="I187" s="895">
        <f t="shared" si="35"/>
        <v>405551730</v>
      </c>
      <c r="J187" s="895">
        <f t="shared" si="36"/>
        <v>866662034</v>
      </c>
      <c r="K187" s="895">
        <f>K186+J187</f>
        <v>3555122738</v>
      </c>
    </row>
    <row r="188" spans="1:11" x14ac:dyDescent="0.2">
      <c r="A188" s="817">
        <v>42167</v>
      </c>
      <c r="B188" s="896">
        <v>78565288</v>
      </c>
      <c r="C188" s="896">
        <v>182642155</v>
      </c>
      <c r="D188" s="896">
        <v>95535461</v>
      </c>
      <c r="E188" s="896">
        <v>48289577</v>
      </c>
      <c r="F188" s="896">
        <v>107431330</v>
      </c>
      <c r="G188" s="896">
        <v>101716997</v>
      </c>
      <c r="H188" s="896">
        <v>50040000</v>
      </c>
      <c r="I188" s="895">
        <f t="shared" si="35"/>
        <v>259188327</v>
      </c>
      <c r="J188" s="895">
        <f t="shared" si="36"/>
        <v>664220808</v>
      </c>
      <c r="K188" s="895">
        <f t="shared" ref="K188:K194" si="37">K187+J188</f>
        <v>4219343546</v>
      </c>
    </row>
    <row r="189" spans="1:11" x14ac:dyDescent="0.2">
      <c r="A189" s="817">
        <v>42197</v>
      </c>
      <c r="B189" s="896">
        <v>69417174</v>
      </c>
      <c r="C189" s="896">
        <v>150456725</v>
      </c>
      <c r="D189" s="896">
        <v>65575630</v>
      </c>
      <c r="E189" s="896">
        <v>36929139</v>
      </c>
      <c r="F189" s="896">
        <v>84454518</v>
      </c>
      <c r="G189" s="896">
        <v>90219999</v>
      </c>
      <c r="H189" s="896">
        <v>77745000</v>
      </c>
      <c r="I189" s="895">
        <f t="shared" si="35"/>
        <v>252419517</v>
      </c>
      <c r="J189" s="895">
        <f t="shared" si="36"/>
        <v>574798185</v>
      </c>
      <c r="K189" s="895">
        <f t="shared" si="37"/>
        <v>4794141731</v>
      </c>
    </row>
    <row r="190" spans="1:11" x14ac:dyDescent="0.2">
      <c r="A190" s="817">
        <v>42228</v>
      </c>
      <c r="B190" s="896">
        <v>68154185</v>
      </c>
      <c r="C190" s="896">
        <v>133620732</v>
      </c>
      <c r="D190" s="896">
        <v>60951060</v>
      </c>
      <c r="E190" s="896">
        <v>27139229</v>
      </c>
      <c r="F190" s="896">
        <v>79637925</v>
      </c>
      <c r="G190" s="896">
        <v>89726421</v>
      </c>
      <c r="H190" s="896">
        <v>17944000</v>
      </c>
      <c r="I190" s="895">
        <f t="shared" si="35"/>
        <v>187308346</v>
      </c>
      <c r="J190" s="895">
        <f t="shared" si="36"/>
        <v>477173552</v>
      </c>
      <c r="K190" s="895">
        <f t="shared" si="37"/>
        <v>5271315283</v>
      </c>
    </row>
    <row r="191" spans="1:11" x14ac:dyDescent="0.2">
      <c r="A191" s="817">
        <v>42259</v>
      </c>
      <c r="B191" s="896">
        <v>71660529</v>
      </c>
      <c r="C191" s="896">
        <v>142936216</v>
      </c>
      <c r="D191" s="896">
        <v>58956414</v>
      </c>
      <c r="E191" s="896">
        <v>35023960</v>
      </c>
      <c r="F191" s="896">
        <v>72611595</v>
      </c>
      <c r="G191" s="896">
        <v>79509999</v>
      </c>
      <c r="H191" s="896">
        <v>68600000</v>
      </c>
      <c r="I191" s="895">
        <f t="shared" si="35"/>
        <v>220721594</v>
      </c>
      <c r="J191" s="895">
        <f t="shared" si="36"/>
        <v>529298713</v>
      </c>
      <c r="K191" s="895">
        <f t="shared" si="37"/>
        <v>5800613996</v>
      </c>
    </row>
    <row r="192" spans="1:11" x14ac:dyDescent="0.2">
      <c r="A192" s="817">
        <v>42289</v>
      </c>
      <c r="B192" s="896">
        <v>63520431</v>
      </c>
      <c r="C192" s="896">
        <v>121662934</v>
      </c>
      <c r="D192" s="896">
        <v>57005577</v>
      </c>
      <c r="E192" s="896">
        <v>30942421</v>
      </c>
      <c r="F192" s="896">
        <v>59453113</v>
      </c>
      <c r="G192" s="896">
        <v>66289410</v>
      </c>
      <c r="H192" s="896">
        <v>64189000</v>
      </c>
      <c r="I192" s="895">
        <f t="shared" si="35"/>
        <v>189931523</v>
      </c>
      <c r="J192" s="895">
        <f t="shared" si="36"/>
        <v>463062886</v>
      </c>
      <c r="K192" s="895">
        <f t="shared" si="37"/>
        <v>6263676882</v>
      </c>
    </row>
    <row r="193" spans="1:11" x14ac:dyDescent="0.2">
      <c r="A193" s="817">
        <v>42320</v>
      </c>
      <c r="B193" s="788">
        <v>52133569</v>
      </c>
      <c r="C193" s="788">
        <v>114369449</v>
      </c>
      <c r="D193" s="788">
        <v>50919433</v>
      </c>
      <c r="E193" s="788">
        <v>38352005</v>
      </c>
      <c r="F193" s="788">
        <v>59584934</v>
      </c>
      <c r="G193" s="788">
        <v>91260000</v>
      </c>
      <c r="H193" s="788">
        <v>48684000</v>
      </c>
      <c r="I193" s="895">
        <f t="shared" si="35"/>
        <v>199528934</v>
      </c>
      <c r="J193" s="895">
        <f t="shared" si="36"/>
        <v>455303390</v>
      </c>
      <c r="K193" s="895">
        <f t="shared" si="37"/>
        <v>6718980272</v>
      </c>
    </row>
    <row r="194" spans="1:11" ht="13.5" thickBot="1" x14ac:dyDescent="0.25">
      <c r="A194" s="817">
        <v>42350</v>
      </c>
      <c r="B194" s="788">
        <v>60381639</v>
      </c>
      <c r="C194" s="788">
        <v>144142699</v>
      </c>
      <c r="D194" s="788">
        <v>76126343</v>
      </c>
      <c r="E194" s="788">
        <v>47722226</v>
      </c>
      <c r="F194" s="788">
        <v>89608080</v>
      </c>
      <c r="G194" s="788">
        <v>90046405</v>
      </c>
      <c r="H194" s="788">
        <v>6250000</v>
      </c>
      <c r="I194" s="895">
        <f t="shared" si="35"/>
        <v>185904485</v>
      </c>
      <c r="J194" s="895">
        <f t="shared" si="36"/>
        <v>514277392</v>
      </c>
      <c r="K194" s="895">
        <f t="shared" si="37"/>
        <v>7233257664</v>
      </c>
    </row>
    <row r="195" spans="1:11" ht="13.5" thickBot="1" x14ac:dyDescent="0.25">
      <c r="A195" s="824">
        <v>42381</v>
      </c>
      <c r="B195" s="837">
        <v>45575399</v>
      </c>
      <c r="C195" s="837">
        <v>122793824</v>
      </c>
      <c r="D195" s="837">
        <v>60951171</v>
      </c>
      <c r="E195" s="837">
        <v>25896600</v>
      </c>
      <c r="F195" s="837">
        <v>76100100</v>
      </c>
      <c r="G195" s="837">
        <v>114354545</v>
      </c>
      <c r="H195" s="837">
        <v>62695000</v>
      </c>
      <c r="I195" s="835">
        <f t="shared" si="35"/>
        <v>253149645</v>
      </c>
      <c r="J195" s="995">
        <f t="shared" si="36"/>
        <v>508366639</v>
      </c>
      <c r="K195" s="928">
        <f>J195</f>
        <v>508366639</v>
      </c>
    </row>
    <row r="196" spans="1:11" ht="13.5" thickBot="1" x14ac:dyDescent="0.25">
      <c r="A196" s="825">
        <v>42412</v>
      </c>
      <c r="B196" s="831">
        <v>45785727</v>
      </c>
      <c r="C196" s="831">
        <v>108721877</v>
      </c>
      <c r="D196" s="831">
        <v>50742579</v>
      </c>
      <c r="E196" s="831">
        <v>27982739</v>
      </c>
      <c r="F196" s="831">
        <v>85880741</v>
      </c>
      <c r="G196" s="831">
        <v>65816346</v>
      </c>
      <c r="H196" s="831">
        <v>52550000</v>
      </c>
      <c r="I196" s="835">
        <f t="shared" si="35"/>
        <v>204247087</v>
      </c>
      <c r="J196" s="995">
        <f t="shared" si="36"/>
        <v>437480009</v>
      </c>
      <c r="K196" s="929">
        <f>K195+J196</f>
        <v>945846648</v>
      </c>
    </row>
    <row r="197" spans="1:11" ht="13.5" thickBot="1" x14ac:dyDescent="0.25">
      <c r="A197" s="825">
        <v>42441</v>
      </c>
      <c r="B197" s="831">
        <v>74254556</v>
      </c>
      <c r="C197" s="831">
        <v>156321578</v>
      </c>
      <c r="D197" s="831">
        <v>81244498</v>
      </c>
      <c r="E197" s="831">
        <v>66838573</v>
      </c>
      <c r="F197" s="831">
        <v>98810364</v>
      </c>
      <c r="G197" s="831">
        <v>98924900</v>
      </c>
      <c r="H197" s="831">
        <v>29390000</v>
      </c>
      <c r="I197" s="835">
        <f t="shared" si="35"/>
        <v>227125264</v>
      </c>
      <c r="J197" s="995">
        <f t="shared" si="36"/>
        <v>605784469</v>
      </c>
      <c r="K197" s="929">
        <f>K196+J197</f>
        <v>1551631117</v>
      </c>
    </row>
    <row r="198" spans="1:11" ht="13.5" thickBot="1" x14ac:dyDescent="0.25">
      <c r="A198" s="827">
        <v>42472</v>
      </c>
      <c r="B198" s="831">
        <v>79641364</v>
      </c>
      <c r="C198" s="831">
        <v>184069125</v>
      </c>
      <c r="D198" s="831">
        <v>101404702</v>
      </c>
      <c r="E198" s="831">
        <v>62455264</v>
      </c>
      <c r="F198" s="831">
        <v>138438121</v>
      </c>
      <c r="G198" s="831">
        <v>146191589</v>
      </c>
      <c r="H198" s="831">
        <v>71126500</v>
      </c>
      <c r="I198" s="835">
        <f t="shared" si="35"/>
        <v>355756210</v>
      </c>
      <c r="J198" s="995">
        <f t="shared" si="36"/>
        <v>783326665</v>
      </c>
      <c r="K198" s="929">
        <f>K197+J198</f>
        <v>2334957782</v>
      </c>
    </row>
    <row r="199" spans="1:11" ht="13.5" thickBot="1" x14ac:dyDescent="0.25">
      <c r="A199" s="825">
        <v>42502</v>
      </c>
      <c r="B199" s="831">
        <v>73700127</v>
      </c>
      <c r="C199" s="831">
        <v>170801597</v>
      </c>
      <c r="D199" s="831">
        <v>92458199</v>
      </c>
      <c r="E199" s="831">
        <v>50020794</v>
      </c>
      <c r="F199" s="831">
        <v>114437986</v>
      </c>
      <c r="G199" s="831">
        <v>99606980</v>
      </c>
      <c r="H199" s="831">
        <v>58540000</v>
      </c>
      <c r="I199" s="835">
        <f t="shared" si="35"/>
        <v>272584966</v>
      </c>
      <c r="J199" s="995">
        <f t="shared" si="36"/>
        <v>659565683</v>
      </c>
      <c r="K199" s="929">
        <f>K198+J199</f>
        <v>2994523465</v>
      </c>
    </row>
    <row r="200" spans="1:11" ht="13.5" thickBot="1" x14ac:dyDescent="0.25">
      <c r="A200" s="825">
        <v>42533</v>
      </c>
      <c r="B200" s="831">
        <v>78997041</v>
      </c>
      <c r="C200" s="831">
        <v>170704173</v>
      </c>
      <c r="D200" s="831">
        <v>89306578</v>
      </c>
      <c r="E200" s="831">
        <v>54566114</v>
      </c>
      <c r="F200" s="831">
        <v>112996720</v>
      </c>
      <c r="G200" s="831">
        <v>84508830</v>
      </c>
      <c r="H200" s="831">
        <v>42775000</v>
      </c>
      <c r="I200" s="835">
        <f t="shared" si="35"/>
        <v>240280550</v>
      </c>
      <c r="J200" s="995">
        <f t="shared" si="36"/>
        <v>633854456</v>
      </c>
      <c r="K200" s="929">
        <f t="shared" ref="K200:K206" si="38">K199+J200</f>
        <v>3628377921</v>
      </c>
    </row>
    <row r="201" spans="1:11" ht="13.5" thickBot="1" x14ac:dyDescent="0.25">
      <c r="A201" s="825">
        <v>42563</v>
      </c>
      <c r="B201" s="831">
        <v>56208185</v>
      </c>
      <c r="C201" s="831">
        <v>133696282</v>
      </c>
      <c r="D201" s="831">
        <v>68669946</v>
      </c>
      <c r="E201" s="831">
        <v>33110688</v>
      </c>
      <c r="F201" s="831">
        <v>57959244</v>
      </c>
      <c r="G201" s="831">
        <v>84983965</v>
      </c>
      <c r="H201" s="831">
        <v>57440000</v>
      </c>
      <c r="I201" s="835">
        <f t="shared" si="35"/>
        <v>200383209</v>
      </c>
      <c r="J201" s="995">
        <f t="shared" si="36"/>
        <v>492068310</v>
      </c>
      <c r="K201" s="929">
        <f t="shared" si="38"/>
        <v>4120446231</v>
      </c>
    </row>
    <row r="202" spans="1:11" ht="13.5" thickBot="1" x14ac:dyDescent="0.25">
      <c r="A202" s="825">
        <v>42594</v>
      </c>
      <c r="B202" s="831">
        <v>60553121</v>
      </c>
      <c r="C202" s="831">
        <v>150704658</v>
      </c>
      <c r="D202" s="831">
        <v>74933039</v>
      </c>
      <c r="E202" s="831">
        <v>26916790</v>
      </c>
      <c r="F202" s="831">
        <v>66622266</v>
      </c>
      <c r="G202" s="831">
        <v>51264000</v>
      </c>
      <c r="H202" s="831">
        <v>5400000</v>
      </c>
      <c r="I202" s="835">
        <f t="shared" si="35"/>
        <v>123286266</v>
      </c>
      <c r="J202" s="995">
        <f t="shared" si="36"/>
        <v>436393874</v>
      </c>
      <c r="K202" s="929">
        <f t="shared" si="38"/>
        <v>4556840105</v>
      </c>
    </row>
    <row r="203" spans="1:11" ht="13.5" thickBot="1" x14ac:dyDescent="0.25">
      <c r="A203" s="825">
        <v>42625</v>
      </c>
      <c r="B203" s="831">
        <v>55082370</v>
      </c>
      <c r="C203" s="831">
        <v>139903151</v>
      </c>
      <c r="D203" s="831">
        <v>50147840</v>
      </c>
      <c r="E203" s="831">
        <v>26202646</v>
      </c>
      <c r="F203" s="831">
        <v>66166745</v>
      </c>
      <c r="G203" s="831">
        <v>63295161</v>
      </c>
      <c r="H203" s="831">
        <v>6950000</v>
      </c>
      <c r="I203" s="835">
        <f t="shared" si="35"/>
        <v>136411906</v>
      </c>
      <c r="J203" s="995">
        <f t="shared" si="36"/>
        <v>407747913</v>
      </c>
      <c r="K203" s="929">
        <f t="shared" si="38"/>
        <v>4964588018</v>
      </c>
    </row>
    <row r="204" spans="1:11" ht="13.5" thickBot="1" x14ac:dyDescent="0.25">
      <c r="A204" s="825">
        <v>42655</v>
      </c>
      <c r="B204" s="831">
        <v>52380847</v>
      </c>
      <c r="C204" s="831">
        <v>134085936</v>
      </c>
      <c r="D204" s="831">
        <v>48361000</v>
      </c>
      <c r="E204" s="831">
        <v>28858118</v>
      </c>
      <c r="F204" s="831">
        <v>49483254</v>
      </c>
      <c r="G204" s="831">
        <v>40009195</v>
      </c>
      <c r="H204" s="831">
        <v>40590000</v>
      </c>
      <c r="I204" s="835">
        <f t="shared" si="35"/>
        <v>130082449</v>
      </c>
      <c r="J204" s="995">
        <f t="shared" si="36"/>
        <v>393768350</v>
      </c>
      <c r="K204" s="929">
        <f t="shared" si="38"/>
        <v>5358356368</v>
      </c>
    </row>
    <row r="205" spans="1:11" ht="13.5" thickBot="1" x14ac:dyDescent="0.25">
      <c r="A205" s="825">
        <v>42686</v>
      </c>
      <c r="B205" s="831">
        <v>50780682</v>
      </c>
      <c r="C205" s="831">
        <v>126767460</v>
      </c>
      <c r="D205" s="831">
        <v>61996229</v>
      </c>
      <c r="E205" s="831">
        <v>35450940</v>
      </c>
      <c r="F205" s="831">
        <v>58720769</v>
      </c>
      <c r="G205" s="831">
        <v>72842383</v>
      </c>
      <c r="H205" s="831">
        <v>41465000</v>
      </c>
      <c r="I205" s="835">
        <f t="shared" si="35"/>
        <v>173028152</v>
      </c>
      <c r="J205" s="995">
        <f t="shared" si="36"/>
        <v>448023463</v>
      </c>
      <c r="K205" s="929">
        <f t="shared" si="38"/>
        <v>5806379831</v>
      </c>
    </row>
    <row r="206" spans="1:11" ht="13.5" thickBot="1" x14ac:dyDescent="0.25">
      <c r="A206" s="828">
        <v>42716</v>
      </c>
      <c r="B206" s="930">
        <v>51534892</v>
      </c>
      <c r="C206" s="930">
        <v>143192510</v>
      </c>
      <c r="D206" s="930">
        <v>77903119</v>
      </c>
      <c r="E206" s="930">
        <v>52785761</v>
      </c>
      <c r="F206" s="930">
        <v>80498306</v>
      </c>
      <c r="G206" s="930">
        <v>94021822</v>
      </c>
      <c r="H206" s="930">
        <v>29195000</v>
      </c>
      <c r="I206" s="835">
        <f t="shared" si="35"/>
        <v>203715128</v>
      </c>
      <c r="J206" s="995">
        <f t="shared" si="36"/>
        <v>529131410</v>
      </c>
      <c r="K206" s="883">
        <f t="shared" si="38"/>
        <v>6335511241</v>
      </c>
    </row>
    <row r="207" spans="1:11" x14ac:dyDescent="0.2">
      <c r="A207" s="817">
        <v>42747</v>
      </c>
      <c r="B207" s="896">
        <v>49398498</v>
      </c>
      <c r="C207" s="896">
        <v>134013500</v>
      </c>
      <c r="D207" s="896">
        <v>52171138</v>
      </c>
      <c r="E207" s="896">
        <v>38196945</v>
      </c>
      <c r="F207" s="896">
        <v>75511681</v>
      </c>
      <c r="G207" s="896">
        <v>77737420</v>
      </c>
      <c r="H207" s="896">
        <v>39339000</v>
      </c>
      <c r="I207" s="924">
        <f t="shared" si="35"/>
        <v>192588101</v>
      </c>
      <c r="J207" s="895">
        <f t="shared" si="36"/>
        <v>466368182</v>
      </c>
      <c r="K207" s="924">
        <f>J207</f>
        <v>466368182</v>
      </c>
    </row>
    <row r="208" spans="1:11" x14ac:dyDescent="0.2">
      <c r="A208" s="817">
        <v>42778</v>
      </c>
      <c r="B208" s="896">
        <v>55466660</v>
      </c>
      <c r="C208" s="896">
        <v>144424886</v>
      </c>
      <c r="D208" s="896">
        <v>65712090</v>
      </c>
      <c r="E208" s="896">
        <v>49427389</v>
      </c>
      <c r="F208" s="896">
        <v>65493980</v>
      </c>
      <c r="G208" s="896">
        <v>75895754</v>
      </c>
      <c r="H208" s="896">
        <v>54635000</v>
      </c>
      <c r="I208" s="924">
        <f t="shared" si="35"/>
        <v>196024734</v>
      </c>
      <c r="J208" s="895">
        <f t="shared" si="36"/>
        <v>511055759</v>
      </c>
      <c r="K208" s="924">
        <f>K207+J208</f>
        <v>977423941</v>
      </c>
    </row>
    <row r="209" spans="1:11" x14ac:dyDescent="0.2">
      <c r="A209" s="817">
        <v>42806</v>
      </c>
      <c r="B209" s="896">
        <v>72414618</v>
      </c>
      <c r="C209" s="896">
        <v>213851756</v>
      </c>
      <c r="D209" s="896">
        <v>108326161</v>
      </c>
      <c r="E209" s="896">
        <v>57671491</v>
      </c>
      <c r="F209" s="896">
        <v>127919730</v>
      </c>
      <c r="G209" s="896">
        <v>127358950</v>
      </c>
      <c r="H209" s="896">
        <v>124649000</v>
      </c>
      <c r="I209" s="924">
        <f t="shared" si="35"/>
        <v>379927680</v>
      </c>
      <c r="J209" s="895">
        <f t="shared" si="36"/>
        <v>832191706</v>
      </c>
      <c r="K209" s="924">
        <f>K208+J209</f>
        <v>1809615647</v>
      </c>
    </row>
    <row r="210" spans="1:11" x14ac:dyDescent="0.2">
      <c r="A210" s="818">
        <v>42837</v>
      </c>
      <c r="B210" s="896">
        <v>72001339</v>
      </c>
      <c r="C210" s="896">
        <v>201714439</v>
      </c>
      <c r="D210" s="896">
        <v>101768325</v>
      </c>
      <c r="E210" s="896">
        <v>58713069</v>
      </c>
      <c r="F210" s="896">
        <v>105816778</v>
      </c>
      <c r="G210" s="896">
        <v>125113870</v>
      </c>
      <c r="H210" s="896">
        <v>101009000</v>
      </c>
      <c r="I210" s="924">
        <f t="shared" si="35"/>
        <v>331939648</v>
      </c>
      <c r="J210" s="895">
        <f t="shared" si="36"/>
        <v>766136820</v>
      </c>
      <c r="K210" s="924">
        <f>K209+J210</f>
        <v>2575752467</v>
      </c>
    </row>
    <row r="211" spans="1:11" x14ac:dyDescent="0.2">
      <c r="A211" s="817">
        <v>42867</v>
      </c>
      <c r="B211" s="896">
        <v>83346797</v>
      </c>
      <c r="C211" s="896">
        <v>206697201</v>
      </c>
      <c r="D211" s="896">
        <v>101362873</v>
      </c>
      <c r="E211" s="896">
        <v>74657023</v>
      </c>
      <c r="F211" s="896">
        <v>158659172</v>
      </c>
      <c r="G211" s="896">
        <v>241045581</v>
      </c>
      <c r="H211" s="896">
        <v>70959999</v>
      </c>
      <c r="I211" s="924">
        <f t="shared" si="35"/>
        <v>470664752</v>
      </c>
      <c r="J211" s="895">
        <f t="shared" si="36"/>
        <v>936728646</v>
      </c>
      <c r="K211" s="924">
        <f>K210+J211</f>
        <v>3512481113</v>
      </c>
    </row>
    <row r="212" spans="1:11" x14ac:dyDescent="0.2">
      <c r="A212" s="817">
        <v>42898</v>
      </c>
      <c r="B212" s="896">
        <v>72238641</v>
      </c>
      <c r="C212" s="896">
        <v>210745347</v>
      </c>
      <c r="D212" s="896">
        <v>94902300</v>
      </c>
      <c r="E212" s="896">
        <v>61214200</v>
      </c>
      <c r="F212" s="896">
        <v>116569659</v>
      </c>
      <c r="G212" s="896">
        <v>133493024</v>
      </c>
      <c r="H212" s="896">
        <v>10094300</v>
      </c>
      <c r="I212" s="924">
        <f t="shared" si="35"/>
        <v>260156983</v>
      </c>
      <c r="J212" s="895">
        <f t="shared" si="36"/>
        <v>699257471</v>
      </c>
      <c r="K212" s="924">
        <f t="shared" ref="K212:K218" si="39">K211+J212</f>
        <v>4211738584</v>
      </c>
    </row>
    <row r="213" spans="1:11" x14ac:dyDescent="0.2">
      <c r="A213" s="817">
        <v>42928</v>
      </c>
      <c r="B213" s="896">
        <v>59709944</v>
      </c>
      <c r="C213" s="896">
        <v>157850709</v>
      </c>
      <c r="D213" s="896">
        <v>60555370</v>
      </c>
      <c r="E213" s="896">
        <v>38612212</v>
      </c>
      <c r="F213" s="896">
        <v>70861132</v>
      </c>
      <c r="G213" s="896">
        <v>78421000</v>
      </c>
      <c r="H213" s="896">
        <v>51445000</v>
      </c>
      <c r="I213" s="924">
        <f t="shared" si="35"/>
        <v>200727132</v>
      </c>
      <c r="J213" s="895">
        <f t="shared" si="36"/>
        <v>517455367</v>
      </c>
      <c r="K213" s="924">
        <f t="shared" si="39"/>
        <v>4729193951</v>
      </c>
    </row>
    <row r="214" spans="1:11" x14ac:dyDescent="0.2">
      <c r="A214" s="817">
        <v>42959</v>
      </c>
      <c r="B214" s="896">
        <v>52849177</v>
      </c>
      <c r="C214" s="896">
        <v>149949924</v>
      </c>
      <c r="D214" s="896">
        <v>81688446</v>
      </c>
      <c r="E214" s="896">
        <v>35298880</v>
      </c>
      <c r="F214" s="896">
        <v>74010193</v>
      </c>
      <c r="G214" s="896">
        <v>74604000</v>
      </c>
      <c r="H214" s="896">
        <v>63485000</v>
      </c>
      <c r="I214" s="924">
        <f t="shared" si="35"/>
        <v>212099193</v>
      </c>
      <c r="J214" s="895">
        <f t="shared" si="36"/>
        <v>531885620</v>
      </c>
      <c r="K214" s="924">
        <f t="shared" si="39"/>
        <v>5261079571</v>
      </c>
    </row>
    <row r="215" spans="1:11" x14ac:dyDescent="0.2">
      <c r="A215" s="817">
        <v>42990</v>
      </c>
      <c r="B215" s="896">
        <v>37901639</v>
      </c>
      <c r="C215" s="896">
        <v>93474597</v>
      </c>
      <c r="D215" s="896">
        <v>38849359</v>
      </c>
      <c r="E215" s="896">
        <v>19495799</v>
      </c>
      <c r="F215" s="896">
        <v>42109000</v>
      </c>
      <c r="G215" s="896">
        <v>49154800</v>
      </c>
      <c r="H215" s="896">
        <v>27194000</v>
      </c>
      <c r="I215" s="924">
        <f t="shared" si="35"/>
        <v>118457800</v>
      </c>
      <c r="J215" s="895">
        <f t="shared" si="36"/>
        <v>308179194</v>
      </c>
      <c r="K215" s="924">
        <f t="shared" si="39"/>
        <v>5569258765</v>
      </c>
    </row>
    <row r="216" spans="1:11" x14ac:dyDescent="0.2">
      <c r="A216" s="817">
        <v>43020</v>
      </c>
      <c r="B216" s="896">
        <v>45242376</v>
      </c>
      <c r="C216" s="896">
        <v>130663966</v>
      </c>
      <c r="D216" s="896">
        <v>60256214</v>
      </c>
      <c r="E216" s="896">
        <v>31330739</v>
      </c>
      <c r="F216" s="896">
        <v>63027600</v>
      </c>
      <c r="G216" s="896">
        <v>70158000</v>
      </c>
      <c r="H216" s="896">
        <v>12545000</v>
      </c>
      <c r="I216" s="924">
        <f t="shared" si="35"/>
        <v>145730600</v>
      </c>
      <c r="J216" s="895">
        <f t="shared" si="36"/>
        <v>413223895</v>
      </c>
      <c r="K216" s="924">
        <f t="shared" si="39"/>
        <v>5982482660</v>
      </c>
    </row>
    <row r="217" spans="1:11" x14ac:dyDescent="0.2">
      <c r="A217" s="817">
        <v>43051</v>
      </c>
      <c r="B217" s="788">
        <v>41225958</v>
      </c>
      <c r="C217" s="788">
        <v>123415856</v>
      </c>
      <c r="D217" s="788">
        <v>52883179</v>
      </c>
      <c r="E217" s="788">
        <v>26182366</v>
      </c>
      <c r="F217" s="788">
        <v>55428290</v>
      </c>
      <c r="G217" s="788">
        <v>85492578</v>
      </c>
      <c r="H217" s="788"/>
      <c r="I217" s="924">
        <f t="shared" si="35"/>
        <v>140920868</v>
      </c>
      <c r="J217" s="895">
        <f t="shared" si="36"/>
        <v>384628227</v>
      </c>
      <c r="K217" s="924">
        <f t="shared" si="39"/>
        <v>6367110887</v>
      </c>
    </row>
    <row r="218" spans="1:11" ht="13.5" thickBot="1" x14ac:dyDescent="0.25">
      <c r="A218" s="933">
        <v>43081</v>
      </c>
      <c r="B218" s="934">
        <v>51308391</v>
      </c>
      <c r="C218" s="934">
        <v>135123980</v>
      </c>
      <c r="D218" s="934">
        <v>74725606</v>
      </c>
      <c r="E218" s="934">
        <v>37008747</v>
      </c>
      <c r="F218" s="934">
        <v>117377282</v>
      </c>
      <c r="G218" s="934">
        <v>67368000</v>
      </c>
      <c r="H218" s="934">
        <v>25435000</v>
      </c>
      <c r="I218" s="939">
        <f t="shared" si="35"/>
        <v>210180282</v>
      </c>
      <c r="J218" s="935">
        <f t="shared" si="36"/>
        <v>508347006</v>
      </c>
      <c r="K218" s="939">
        <f t="shared" si="39"/>
        <v>6875457893</v>
      </c>
    </row>
    <row r="219" spans="1:11" x14ac:dyDescent="0.2">
      <c r="A219" s="824">
        <v>43112</v>
      </c>
      <c r="B219" s="837">
        <v>52352801</v>
      </c>
      <c r="C219" s="837">
        <v>124759381</v>
      </c>
      <c r="D219" s="837">
        <v>61787428</v>
      </c>
      <c r="E219" s="837">
        <v>32788800</v>
      </c>
      <c r="F219" s="837">
        <v>196370825</v>
      </c>
      <c r="G219" s="837">
        <v>118350757</v>
      </c>
      <c r="H219" s="837">
        <v>31214000</v>
      </c>
      <c r="I219" s="1092">
        <f t="shared" ref="I219:I230" si="40">SUM(F219:H219)</f>
        <v>345935582</v>
      </c>
      <c r="J219" s="1093">
        <f t="shared" ref="J219:J230" si="41">SUM(B219:H219)</f>
        <v>617623992</v>
      </c>
      <c r="K219" s="928">
        <f>J219</f>
        <v>617623992</v>
      </c>
    </row>
    <row r="220" spans="1:11" x14ac:dyDescent="0.2">
      <c r="A220" s="825">
        <v>43143</v>
      </c>
      <c r="B220" s="831">
        <v>49467836</v>
      </c>
      <c r="C220" s="831">
        <v>127047004</v>
      </c>
      <c r="D220" s="831">
        <v>66868794</v>
      </c>
      <c r="E220" s="831">
        <v>48427805</v>
      </c>
      <c r="F220" s="831">
        <v>115145090</v>
      </c>
      <c r="G220" s="831">
        <v>127780000</v>
      </c>
      <c r="H220" s="831">
        <v>80345000</v>
      </c>
      <c r="I220" s="1091">
        <f t="shared" si="40"/>
        <v>323270090</v>
      </c>
      <c r="J220" s="995">
        <f t="shared" si="41"/>
        <v>615081529</v>
      </c>
      <c r="K220" s="929">
        <f>K219+J220</f>
        <v>1232705521</v>
      </c>
    </row>
    <row r="221" spans="1:11" x14ac:dyDescent="0.2">
      <c r="A221" s="825">
        <v>43171</v>
      </c>
      <c r="B221" s="831">
        <v>60572931</v>
      </c>
      <c r="C221" s="831">
        <v>207659981</v>
      </c>
      <c r="D221" s="831">
        <v>117686516</v>
      </c>
      <c r="E221" s="831">
        <v>70142162</v>
      </c>
      <c r="F221" s="831">
        <v>131586164</v>
      </c>
      <c r="G221" s="831">
        <v>182709994</v>
      </c>
      <c r="H221" s="831">
        <v>77880000</v>
      </c>
      <c r="I221" s="1091">
        <f t="shared" si="40"/>
        <v>392176158</v>
      </c>
      <c r="J221" s="995">
        <f t="shared" si="41"/>
        <v>848237748</v>
      </c>
      <c r="K221" s="929">
        <f>K220+J221</f>
        <v>2080943269</v>
      </c>
    </row>
    <row r="222" spans="1:11" x14ac:dyDescent="0.2">
      <c r="A222" s="827">
        <v>43202</v>
      </c>
      <c r="B222" s="831">
        <v>70961719</v>
      </c>
      <c r="C222" s="831">
        <v>234412951</v>
      </c>
      <c r="D222" s="831">
        <v>109092445</v>
      </c>
      <c r="E222" s="831">
        <v>62014251</v>
      </c>
      <c r="F222" s="831">
        <v>144211345</v>
      </c>
      <c r="G222" s="831">
        <v>167694970</v>
      </c>
      <c r="H222" s="831">
        <v>111305000</v>
      </c>
      <c r="I222" s="1091">
        <f t="shared" si="40"/>
        <v>423211315</v>
      </c>
      <c r="J222" s="995">
        <f t="shared" si="41"/>
        <v>899692681</v>
      </c>
      <c r="K222" s="929">
        <f>K221+J222</f>
        <v>2980635950</v>
      </c>
    </row>
    <row r="223" spans="1:11" x14ac:dyDescent="0.2">
      <c r="A223" s="825">
        <v>43232</v>
      </c>
      <c r="B223" s="831">
        <v>74291601</v>
      </c>
      <c r="C223" s="831">
        <v>237191330</v>
      </c>
      <c r="D223" s="831">
        <v>90399388</v>
      </c>
      <c r="E223" s="831">
        <v>55034258</v>
      </c>
      <c r="F223" s="831">
        <v>133177221</v>
      </c>
      <c r="G223" s="831">
        <v>202377003</v>
      </c>
      <c r="H223" s="831">
        <v>123794999</v>
      </c>
      <c r="I223" s="1091">
        <f t="shared" si="40"/>
        <v>459349223</v>
      </c>
      <c r="J223" s="995">
        <f t="shared" si="41"/>
        <v>916265800</v>
      </c>
      <c r="K223" s="929">
        <f>K222+J223</f>
        <v>3896901750</v>
      </c>
    </row>
    <row r="224" spans="1:11" x14ac:dyDescent="0.2">
      <c r="A224" s="825">
        <v>43263</v>
      </c>
      <c r="B224" s="831">
        <v>67904243</v>
      </c>
      <c r="C224" s="831">
        <v>209161423</v>
      </c>
      <c r="D224" s="831">
        <v>95652514</v>
      </c>
      <c r="E224" s="831">
        <v>47784488</v>
      </c>
      <c r="F224" s="831">
        <v>121815459</v>
      </c>
      <c r="G224" s="831">
        <v>133461609</v>
      </c>
      <c r="H224" s="831">
        <v>116658000</v>
      </c>
      <c r="I224" s="1091">
        <f t="shared" si="40"/>
        <v>371935068</v>
      </c>
      <c r="J224" s="995">
        <f t="shared" si="41"/>
        <v>792437736</v>
      </c>
      <c r="K224" s="929">
        <f t="shared" ref="K224:K230" si="42">K223+J224</f>
        <v>4689339486</v>
      </c>
    </row>
    <row r="225" spans="1:11" x14ac:dyDescent="0.2">
      <c r="A225" s="825">
        <v>43293</v>
      </c>
      <c r="B225" s="831">
        <v>53544786</v>
      </c>
      <c r="C225" s="831">
        <v>171736970</v>
      </c>
      <c r="D225" s="831">
        <v>70615658</v>
      </c>
      <c r="E225" s="831">
        <v>47454279</v>
      </c>
      <c r="F225" s="831">
        <v>74617400</v>
      </c>
      <c r="G225" s="831">
        <v>80517000</v>
      </c>
      <c r="H225" s="831">
        <v>51045000</v>
      </c>
      <c r="I225" s="1091">
        <f t="shared" si="40"/>
        <v>206179400</v>
      </c>
      <c r="J225" s="995">
        <f t="shared" si="41"/>
        <v>549531093</v>
      </c>
      <c r="K225" s="929">
        <f t="shared" si="42"/>
        <v>5238870579</v>
      </c>
    </row>
    <row r="226" spans="1:11" x14ac:dyDescent="0.2">
      <c r="A226" s="825">
        <v>43324</v>
      </c>
      <c r="B226" s="831">
        <v>56114111</v>
      </c>
      <c r="C226" s="831">
        <v>184735998</v>
      </c>
      <c r="D226" s="831">
        <v>59419229</v>
      </c>
      <c r="E226" s="831">
        <v>42627924</v>
      </c>
      <c r="F226" s="831">
        <v>63456085</v>
      </c>
      <c r="G226" s="831">
        <v>46949000</v>
      </c>
      <c r="H226" s="831">
        <v>37359999</v>
      </c>
      <c r="I226" s="1091">
        <f t="shared" si="40"/>
        <v>147765084</v>
      </c>
      <c r="J226" s="995">
        <f t="shared" si="41"/>
        <v>490662346</v>
      </c>
      <c r="K226" s="929">
        <f t="shared" si="42"/>
        <v>5729532925</v>
      </c>
    </row>
    <row r="227" spans="1:11" x14ac:dyDescent="0.2">
      <c r="A227" s="825">
        <v>43355</v>
      </c>
      <c r="B227" s="831">
        <v>49252288</v>
      </c>
      <c r="C227" s="831">
        <v>137075847</v>
      </c>
      <c r="D227" s="831">
        <v>54934272</v>
      </c>
      <c r="E227" s="831">
        <v>22541939</v>
      </c>
      <c r="F227" s="831">
        <v>71529870</v>
      </c>
      <c r="G227" s="831">
        <v>91043365</v>
      </c>
      <c r="H227" s="831">
        <v>30239999</v>
      </c>
      <c r="I227" s="1091">
        <f t="shared" si="40"/>
        <v>192813234</v>
      </c>
      <c r="J227" s="995">
        <f t="shared" si="41"/>
        <v>456617580</v>
      </c>
      <c r="K227" s="929">
        <f t="shared" si="42"/>
        <v>6186150505</v>
      </c>
    </row>
    <row r="228" spans="1:11" x14ac:dyDescent="0.2">
      <c r="A228" s="825">
        <v>43385</v>
      </c>
      <c r="B228" s="831">
        <v>44885053</v>
      </c>
      <c r="C228" s="831">
        <v>152013851</v>
      </c>
      <c r="D228" s="831">
        <v>74519479</v>
      </c>
      <c r="E228" s="831">
        <v>33166447</v>
      </c>
      <c r="F228" s="831">
        <v>76628349</v>
      </c>
      <c r="G228" s="831">
        <v>74822649</v>
      </c>
      <c r="H228" s="831">
        <v>37030000</v>
      </c>
      <c r="I228" s="1091">
        <f t="shared" si="40"/>
        <v>188480998</v>
      </c>
      <c r="J228" s="995">
        <f t="shared" si="41"/>
        <v>493065828</v>
      </c>
      <c r="K228" s="929">
        <f t="shared" si="42"/>
        <v>6679216333</v>
      </c>
    </row>
    <row r="229" spans="1:11" x14ac:dyDescent="0.2">
      <c r="A229" s="825">
        <v>43416</v>
      </c>
      <c r="B229" s="831">
        <v>51659580</v>
      </c>
      <c r="C229" s="831">
        <v>143902538</v>
      </c>
      <c r="D229" s="831">
        <v>69230150</v>
      </c>
      <c r="E229" s="831">
        <v>29124990</v>
      </c>
      <c r="F229" s="831">
        <v>90736141</v>
      </c>
      <c r="G229" s="831">
        <v>84762900</v>
      </c>
      <c r="H229" s="831">
        <v>39995000</v>
      </c>
      <c r="I229" s="1091">
        <f t="shared" si="40"/>
        <v>215494041</v>
      </c>
      <c r="J229" s="995">
        <f t="shared" si="41"/>
        <v>509411299</v>
      </c>
      <c r="K229" s="929">
        <f t="shared" si="42"/>
        <v>7188627632</v>
      </c>
    </row>
    <row r="230" spans="1:11" ht="13.5" thickBot="1" x14ac:dyDescent="0.25">
      <c r="A230" s="828">
        <v>43446</v>
      </c>
      <c r="B230" s="930">
        <v>46823478</v>
      </c>
      <c r="C230" s="930">
        <v>149498337</v>
      </c>
      <c r="D230" s="930">
        <v>74051564</v>
      </c>
      <c r="E230" s="930">
        <v>35248143</v>
      </c>
      <c r="F230" s="930">
        <v>81712569</v>
      </c>
      <c r="G230" s="930">
        <v>69387460</v>
      </c>
      <c r="H230" s="930">
        <v>52390000</v>
      </c>
      <c r="I230" s="1094">
        <f t="shared" si="40"/>
        <v>203490029</v>
      </c>
      <c r="J230" s="1095">
        <f t="shared" si="41"/>
        <v>509111551</v>
      </c>
      <c r="K230" s="883">
        <f t="shared" si="42"/>
        <v>7697739183</v>
      </c>
    </row>
    <row r="231" spans="1:11" x14ac:dyDescent="0.2">
      <c r="A231" s="817">
        <v>43477</v>
      </c>
      <c r="B231" s="1194">
        <v>47603344</v>
      </c>
      <c r="C231" s="1194">
        <v>116556170</v>
      </c>
      <c r="D231" s="1194">
        <v>57657246</v>
      </c>
      <c r="E231" s="1194">
        <v>31259702</v>
      </c>
      <c r="F231" s="1194">
        <v>79092232</v>
      </c>
      <c r="G231" s="1194">
        <v>105459825</v>
      </c>
      <c r="H231" s="896">
        <v>75675000</v>
      </c>
      <c r="I231" s="924">
        <f t="shared" ref="I231:I242" si="43">SUM(F231:H231)</f>
        <v>260227057</v>
      </c>
      <c r="J231" s="895">
        <f t="shared" ref="J231:J242" si="44">SUM(B231:H231)</f>
        <v>513303519</v>
      </c>
      <c r="K231" s="924">
        <f>J231</f>
        <v>513303519</v>
      </c>
    </row>
    <row r="232" spans="1:11" x14ac:dyDescent="0.2">
      <c r="A232" s="817">
        <v>43508</v>
      </c>
      <c r="B232" s="896">
        <v>41489406</v>
      </c>
      <c r="C232" s="896">
        <v>123126695</v>
      </c>
      <c r="D232" s="896">
        <v>66758708</v>
      </c>
      <c r="E232" s="896">
        <v>28423639</v>
      </c>
      <c r="F232" s="896">
        <v>69437640</v>
      </c>
      <c r="G232" s="896">
        <v>89971499</v>
      </c>
      <c r="H232" s="896">
        <v>89265000</v>
      </c>
      <c r="I232" s="924">
        <f t="shared" si="43"/>
        <v>248674139</v>
      </c>
      <c r="J232" s="895">
        <f t="shared" si="44"/>
        <v>508472587</v>
      </c>
      <c r="K232" s="924">
        <f>K231+J232</f>
        <v>1021776106</v>
      </c>
    </row>
    <row r="233" spans="1:11" x14ac:dyDescent="0.2">
      <c r="A233" s="817">
        <v>43536</v>
      </c>
      <c r="B233" s="896"/>
      <c r="C233" s="896"/>
      <c r="D233" s="896"/>
      <c r="E233" s="896"/>
      <c r="F233" s="896"/>
      <c r="G233" s="896"/>
      <c r="H233" s="896"/>
      <c r="I233" s="924">
        <f t="shared" si="43"/>
        <v>0</v>
      </c>
      <c r="J233" s="895">
        <f t="shared" si="44"/>
        <v>0</v>
      </c>
      <c r="K233" s="924">
        <f>K232+J233</f>
        <v>1021776106</v>
      </c>
    </row>
    <row r="234" spans="1:11" x14ac:dyDescent="0.2">
      <c r="A234" s="818">
        <v>43567</v>
      </c>
      <c r="B234" s="896"/>
      <c r="C234" s="896"/>
      <c r="D234" s="896"/>
      <c r="E234" s="896"/>
      <c r="F234" s="896"/>
      <c r="G234" s="896"/>
      <c r="H234" s="896"/>
      <c r="I234" s="924">
        <f t="shared" si="43"/>
        <v>0</v>
      </c>
      <c r="J234" s="895">
        <f t="shared" si="44"/>
        <v>0</v>
      </c>
      <c r="K234" s="924">
        <f>K233+J234</f>
        <v>1021776106</v>
      </c>
    </row>
    <row r="235" spans="1:11" x14ac:dyDescent="0.2">
      <c r="A235" s="817">
        <v>43597</v>
      </c>
      <c r="B235" s="896"/>
      <c r="C235" s="896"/>
      <c r="D235" s="896"/>
      <c r="E235" s="896"/>
      <c r="F235" s="896"/>
      <c r="G235" s="896"/>
      <c r="H235" s="896"/>
      <c r="I235" s="924">
        <f t="shared" si="43"/>
        <v>0</v>
      </c>
      <c r="J235" s="895">
        <f t="shared" si="44"/>
        <v>0</v>
      </c>
      <c r="K235" s="924">
        <f>K234+J235</f>
        <v>1021776106</v>
      </c>
    </row>
    <row r="236" spans="1:11" x14ac:dyDescent="0.2">
      <c r="A236" s="817">
        <v>43628</v>
      </c>
      <c r="B236" s="896"/>
      <c r="C236" s="896"/>
      <c r="D236" s="896"/>
      <c r="E236" s="896"/>
      <c r="F236" s="896"/>
      <c r="G236" s="896"/>
      <c r="H236" s="896"/>
      <c r="I236" s="924">
        <f t="shared" si="43"/>
        <v>0</v>
      </c>
      <c r="J236" s="895">
        <f t="shared" si="44"/>
        <v>0</v>
      </c>
      <c r="K236" s="924">
        <f t="shared" ref="K236:K242" si="45">K235+J236</f>
        <v>1021776106</v>
      </c>
    </row>
    <row r="237" spans="1:11" x14ac:dyDescent="0.2">
      <c r="A237" s="817">
        <v>43658</v>
      </c>
      <c r="B237" s="896"/>
      <c r="C237" s="896"/>
      <c r="D237" s="896"/>
      <c r="E237" s="896"/>
      <c r="F237" s="896"/>
      <c r="G237" s="896"/>
      <c r="H237" s="896"/>
      <c r="I237" s="924">
        <f t="shared" si="43"/>
        <v>0</v>
      </c>
      <c r="J237" s="895">
        <f t="shared" si="44"/>
        <v>0</v>
      </c>
      <c r="K237" s="924">
        <f t="shared" si="45"/>
        <v>1021776106</v>
      </c>
    </row>
    <row r="238" spans="1:11" x14ac:dyDescent="0.2">
      <c r="A238" s="817">
        <v>43689</v>
      </c>
      <c r="B238" s="896"/>
      <c r="C238" s="896"/>
      <c r="D238" s="896"/>
      <c r="E238" s="896"/>
      <c r="F238" s="896"/>
      <c r="G238" s="896"/>
      <c r="H238" s="896"/>
      <c r="I238" s="924">
        <f t="shared" si="43"/>
        <v>0</v>
      </c>
      <c r="J238" s="895">
        <f t="shared" si="44"/>
        <v>0</v>
      </c>
      <c r="K238" s="924">
        <f t="shared" si="45"/>
        <v>1021776106</v>
      </c>
    </row>
    <row r="239" spans="1:11" x14ac:dyDescent="0.2">
      <c r="A239" s="817">
        <v>43720</v>
      </c>
      <c r="B239" s="896"/>
      <c r="C239" s="896"/>
      <c r="D239" s="896"/>
      <c r="E239" s="896"/>
      <c r="F239" s="896"/>
      <c r="G239" s="896"/>
      <c r="H239" s="896"/>
      <c r="I239" s="924">
        <f t="shared" si="43"/>
        <v>0</v>
      </c>
      <c r="J239" s="895">
        <f t="shared" si="44"/>
        <v>0</v>
      </c>
      <c r="K239" s="924">
        <f t="shared" si="45"/>
        <v>1021776106</v>
      </c>
    </row>
    <row r="240" spans="1:11" x14ac:dyDescent="0.2">
      <c r="A240" s="817">
        <v>43750</v>
      </c>
      <c r="B240" s="896"/>
      <c r="C240" s="896"/>
      <c r="D240" s="896"/>
      <c r="E240" s="896"/>
      <c r="F240" s="896"/>
      <c r="G240" s="896"/>
      <c r="H240" s="896"/>
      <c r="I240" s="924">
        <f t="shared" si="43"/>
        <v>0</v>
      </c>
      <c r="J240" s="895">
        <f t="shared" si="44"/>
        <v>0</v>
      </c>
      <c r="K240" s="924">
        <f t="shared" si="45"/>
        <v>1021776106</v>
      </c>
    </row>
    <row r="241" spans="1:11" x14ac:dyDescent="0.2">
      <c r="A241" s="817">
        <v>43781</v>
      </c>
      <c r="B241" s="788"/>
      <c r="C241" s="788"/>
      <c r="D241" s="788"/>
      <c r="E241" s="788"/>
      <c r="F241" s="788"/>
      <c r="G241" s="788"/>
      <c r="H241" s="788"/>
      <c r="I241" s="924">
        <f t="shared" si="43"/>
        <v>0</v>
      </c>
      <c r="J241" s="895">
        <f t="shared" si="44"/>
        <v>0</v>
      </c>
      <c r="K241" s="924">
        <f t="shared" si="45"/>
        <v>1021776106</v>
      </c>
    </row>
    <row r="242" spans="1:11" x14ac:dyDescent="0.2">
      <c r="A242" s="933">
        <v>43811</v>
      </c>
      <c r="B242" s="934"/>
      <c r="C242" s="934"/>
      <c r="D242" s="934"/>
      <c r="E242" s="934"/>
      <c r="F242" s="934"/>
      <c r="G242" s="934"/>
      <c r="H242" s="934"/>
      <c r="I242" s="939">
        <f t="shared" si="43"/>
        <v>0</v>
      </c>
      <c r="J242" s="935">
        <f t="shared" si="44"/>
        <v>0</v>
      </c>
      <c r="K242" s="939">
        <f t="shared" si="45"/>
        <v>1021776106</v>
      </c>
    </row>
  </sheetData>
  <mergeCells count="1">
    <mergeCell ref="A1:K1"/>
  </mergeCells>
  <phoneticPr fontId="0" type="noConversion"/>
  <printOptions horizontalCentered="1" verticalCentered="1"/>
  <pageMargins left="0.75" right="0.75" top="1" bottom="1" header="0.5" footer="0.5"/>
  <pageSetup scale="10" orientation="landscape" horizontalDpi="300" verticalDpi="300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2"/>
  <sheetViews>
    <sheetView workbookViewId="0">
      <pane xSplit="1" ySplit="2" topLeftCell="B215" activePane="bottomRight" state="frozenSplit"/>
      <selection pane="topRight" activeCell="D1" sqref="D1"/>
      <selection pane="bottomLeft" activeCell="A16" sqref="A16"/>
      <selection pane="bottomRight" activeCell="B231" sqref="B231:H232"/>
    </sheetView>
  </sheetViews>
  <sheetFormatPr defaultRowHeight="12.75" x14ac:dyDescent="0.2"/>
  <cols>
    <col min="1" max="1" width="7.140625" bestFit="1" customWidth="1"/>
    <col min="2" max="3" width="13.42578125" bestFit="1" customWidth="1"/>
    <col min="4" max="4" width="13.42578125" style="2" bestFit="1" customWidth="1"/>
    <col min="5" max="5" width="12.28515625" bestFit="1" customWidth="1"/>
    <col min="6" max="8" width="13.42578125" bestFit="1" customWidth="1"/>
    <col min="9" max="9" width="16" bestFit="1" customWidth="1"/>
    <col min="10" max="10" width="17.42578125" bestFit="1" customWidth="1"/>
    <col min="11" max="11" width="16.85546875" bestFit="1" customWidth="1"/>
    <col min="12" max="12" width="17.7109375" bestFit="1" customWidth="1"/>
  </cols>
  <sheetData>
    <row r="1" spans="1:12" ht="18.75" thickBot="1" x14ac:dyDescent="0.3">
      <c r="A1" s="1205" t="s">
        <v>8</v>
      </c>
      <c r="B1" s="1206"/>
      <c r="C1" s="1206"/>
      <c r="D1" s="1206"/>
      <c r="E1" s="1206"/>
      <c r="F1" s="1206"/>
      <c r="G1" s="1206"/>
      <c r="H1" s="1206"/>
      <c r="I1" s="1206"/>
      <c r="J1" s="1206"/>
      <c r="K1" s="1207"/>
    </row>
    <row r="2" spans="1:12" ht="13.5" thickBot="1" x14ac:dyDescent="0.25">
      <c r="A2" s="27" t="s">
        <v>113</v>
      </c>
      <c r="B2" s="58" t="s">
        <v>0</v>
      </c>
      <c r="C2" s="58" t="s">
        <v>1</v>
      </c>
      <c r="D2" s="102" t="s">
        <v>2</v>
      </c>
      <c r="E2" s="58" t="s">
        <v>3</v>
      </c>
      <c r="F2" s="58" t="s">
        <v>24</v>
      </c>
      <c r="G2" s="58" t="s">
        <v>25</v>
      </c>
      <c r="H2" s="58" t="s">
        <v>26</v>
      </c>
      <c r="I2" s="58" t="s">
        <v>27</v>
      </c>
      <c r="J2" s="59" t="s">
        <v>9</v>
      </c>
      <c r="K2" s="60" t="s">
        <v>10</v>
      </c>
      <c r="L2" s="186" t="s">
        <v>35</v>
      </c>
    </row>
    <row r="3" spans="1:12" x14ac:dyDescent="0.2">
      <c r="A3" s="79">
        <v>36526</v>
      </c>
      <c r="B3" s="427">
        <v>31813220</v>
      </c>
      <c r="C3" s="427">
        <v>14393625</v>
      </c>
      <c r="D3" s="415">
        <v>12772000</v>
      </c>
      <c r="E3" s="386">
        <v>23753006</v>
      </c>
      <c r="F3" s="382">
        <v>21390000</v>
      </c>
      <c r="G3" s="382">
        <v>51421388</v>
      </c>
      <c r="H3" s="382">
        <v>5500000</v>
      </c>
      <c r="I3" s="382">
        <f>SUM(F3:H3)</f>
        <v>78311388</v>
      </c>
      <c r="J3" s="383">
        <f>SUM(B3:H3)</f>
        <v>161043239</v>
      </c>
      <c r="K3" s="355">
        <f>J3</f>
        <v>161043239</v>
      </c>
      <c r="L3" s="126"/>
    </row>
    <row r="4" spans="1:12" x14ac:dyDescent="0.2">
      <c r="A4" s="30">
        <v>36557</v>
      </c>
      <c r="B4" s="386">
        <v>38424075</v>
      </c>
      <c r="C4" s="386">
        <v>13640800</v>
      </c>
      <c r="D4" s="395">
        <v>20320800</v>
      </c>
      <c r="E4" s="386">
        <v>19674500</v>
      </c>
      <c r="F4" s="382">
        <v>21640000</v>
      </c>
      <c r="G4" s="382">
        <v>22850000</v>
      </c>
      <c r="H4" s="382">
        <v>0</v>
      </c>
      <c r="I4" s="382">
        <v>44490000</v>
      </c>
      <c r="J4" s="383">
        <f t="shared" ref="J4:J41" si="0">SUM(B4:H4)</f>
        <v>136550175</v>
      </c>
      <c r="K4" s="355">
        <f>K3+J4</f>
        <v>297593414</v>
      </c>
      <c r="L4" s="126"/>
    </row>
    <row r="5" spans="1:12" ht="13.5" thickBot="1" x14ac:dyDescent="0.25">
      <c r="A5" s="30">
        <v>36586</v>
      </c>
      <c r="B5" s="386">
        <v>43420455</v>
      </c>
      <c r="C5" s="386">
        <v>25993550</v>
      </c>
      <c r="D5" s="395">
        <v>33688500</v>
      </c>
      <c r="E5" s="386">
        <v>23453000</v>
      </c>
      <c r="F5" s="428">
        <v>41118800</v>
      </c>
      <c r="G5" s="382">
        <v>32750000</v>
      </c>
      <c r="H5" s="382">
        <v>8600000</v>
      </c>
      <c r="I5" s="382">
        <v>82468800</v>
      </c>
      <c r="J5" s="383">
        <f t="shared" si="0"/>
        <v>209024305</v>
      </c>
      <c r="K5" s="355">
        <f t="shared" ref="K5:K14" si="1">K4+J5</f>
        <v>506617719</v>
      </c>
      <c r="L5" s="126"/>
    </row>
    <row r="6" spans="1:12" ht="13.5" thickBot="1" x14ac:dyDescent="0.25">
      <c r="A6" s="30">
        <v>36617</v>
      </c>
      <c r="B6" s="386">
        <v>51987182</v>
      </c>
      <c r="C6" s="386">
        <v>25691079</v>
      </c>
      <c r="D6" s="395">
        <v>29530300</v>
      </c>
      <c r="E6" s="429">
        <v>26352901</v>
      </c>
      <c r="F6" s="389">
        <v>64142284</v>
      </c>
      <c r="G6" s="384">
        <v>29125000</v>
      </c>
      <c r="H6" s="382">
        <v>30650000</v>
      </c>
      <c r="I6" s="382">
        <v>125167284</v>
      </c>
      <c r="J6" s="383">
        <f t="shared" si="0"/>
        <v>257478746</v>
      </c>
      <c r="K6" s="355">
        <f t="shared" si="1"/>
        <v>764096465</v>
      </c>
      <c r="L6" s="126"/>
    </row>
    <row r="7" spans="1:12" ht="13.5" thickBot="1" x14ac:dyDescent="0.25">
      <c r="A7" s="30">
        <v>36647</v>
      </c>
      <c r="B7" s="386">
        <v>52640871</v>
      </c>
      <c r="C7" s="386">
        <v>30614700</v>
      </c>
      <c r="D7" s="395">
        <v>26989275</v>
      </c>
      <c r="E7" s="429">
        <v>17860500</v>
      </c>
      <c r="F7" s="382">
        <v>33695000</v>
      </c>
      <c r="G7" s="385">
        <v>63002500</v>
      </c>
      <c r="H7" s="386">
        <v>29200000</v>
      </c>
      <c r="I7" s="387">
        <v>128797500</v>
      </c>
      <c r="J7" s="388">
        <f t="shared" si="0"/>
        <v>254002846</v>
      </c>
      <c r="K7" s="355">
        <f t="shared" si="1"/>
        <v>1018099311</v>
      </c>
      <c r="L7" s="126"/>
    </row>
    <row r="8" spans="1:12" ht="13.5" thickBot="1" x14ac:dyDescent="0.25">
      <c r="A8" s="30">
        <v>36678</v>
      </c>
      <c r="B8" s="386">
        <v>43488697</v>
      </c>
      <c r="C8" s="386">
        <v>24685200</v>
      </c>
      <c r="D8" s="395">
        <v>26298137</v>
      </c>
      <c r="E8" s="429">
        <v>17050150</v>
      </c>
      <c r="F8" s="429">
        <v>57977000</v>
      </c>
      <c r="G8" s="389">
        <v>79077500</v>
      </c>
      <c r="H8" s="390">
        <v>18650000</v>
      </c>
      <c r="I8" s="391">
        <v>158029500</v>
      </c>
      <c r="J8" s="392">
        <f t="shared" si="0"/>
        <v>267226684</v>
      </c>
      <c r="K8" s="356">
        <f t="shared" si="1"/>
        <v>1285325995</v>
      </c>
      <c r="L8" s="126"/>
    </row>
    <row r="9" spans="1:12" x14ac:dyDescent="0.2">
      <c r="A9" s="30">
        <v>36708</v>
      </c>
      <c r="B9" s="386">
        <v>36494353</v>
      </c>
      <c r="C9" s="386">
        <v>14422548</v>
      </c>
      <c r="D9" s="395">
        <v>16169300</v>
      </c>
      <c r="E9" s="429">
        <v>19719400</v>
      </c>
      <c r="F9" s="386">
        <v>17974000</v>
      </c>
      <c r="G9" s="382">
        <v>11400000</v>
      </c>
      <c r="H9" s="386">
        <v>0</v>
      </c>
      <c r="I9" s="384">
        <v>33757500</v>
      </c>
      <c r="J9" s="383">
        <f t="shared" si="0"/>
        <v>116179601</v>
      </c>
      <c r="K9" s="355">
        <f t="shared" si="1"/>
        <v>1401505596</v>
      </c>
      <c r="L9" s="126"/>
    </row>
    <row r="10" spans="1:12" x14ac:dyDescent="0.2">
      <c r="A10" s="30">
        <v>36739</v>
      </c>
      <c r="B10" s="386">
        <v>37611576</v>
      </c>
      <c r="C10" s="386">
        <v>9614400</v>
      </c>
      <c r="D10" s="395">
        <v>10286400</v>
      </c>
      <c r="E10" s="386">
        <v>11097000</v>
      </c>
      <c r="F10" s="382">
        <v>30115000</v>
      </c>
      <c r="G10" s="382">
        <v>29050000</v>
      </c>
      <c r="H10" s="382">
        <v>0</v>
      </c>
      <c r="I10" s="382">
        <v>61415000</v>
      </c>
      <c r="J10" s="383">
        <f t="shared" si="0"/>
        <v>127774376</v>
      </c>
      <c r="K10" s="355">
        <f t="shared" si="1"/>
        <v>1529279972</v>
      </c>
      <c r="L10" s="126"/>
    </row>
    <row r="11" spans="1:12" x14ac:dyDescent="0.2">
      <c r="A11" s="30">
        <v>36770</v>
      </c>
      <c r="B11" s="386">
        <v>34453616</v>
      </c>
      <c r="C11" s="386">
        <v>10202200</v>
      </c>
      <c r="D11" s="395">
        <v>16765351</v>
      </c>
      <c r="E11" s="386">
        <v>14456000</v>
      </c>
      <c r="F11" s="382">
        <v>18995000</v>
      </c>
      <c r="G11" s="382">
        <v>13000000</v>
      </c>
      <c r="H11" s="382">
        <v>5500000</v>
      </c>
      <c r="I11" s="382">
        <v>37495000</v>
      </c>
      <c r="J11" s="383">
        <f t="shared" si="0"/>
        <v>113372167</v>
      </c>
      <c r="K11" s="355">
        <f t="shared" si="1"/>
        <v>1642652139</v>
      </c>
      <c r="L11" s="126"/>
    </row>
    <row r="12" spans="1:12" x14ac:dyDescent="0.2">
      <c r="A12" s="30">
        <v>36800</v>
      </c>
      <c r="B12" s="386">
        <v>40297161</v>
      </c>
      <c r="C12" s="386">
        <v>14349300</v>
      </c>
      <c r="D12" s="395">
        <v>15364517</v>
      </c>
      <c r="E12" s="386">
        <v>13748343</v>
      </c>
      <c r="F12" s="382">
        <v>33694000</v>
      </c>
      <c r="G12" s="382">
        <v>28215000</v>
      </c>
      <c r="H12" s="382">
        <v>5500000</v>
      </c>
      <c r="I12" s="382">
        <v>68434000</v>
      </c>
      <c r="J12" s="383">
        <f t="shared" si="0"/>
        <v>151168321</v>
      </c>
      <c r="K12" s="355">
        <f t="shared" si="1"/>
        <v>1793820460</v>
      </c>
      <c r="L12" s="126"/>
    </row>
    <row r="13" spans="1:12" x14ac:dyDescent="0.2">
      <c r="A13" s="30">
        <v>36831</v>
      </c>
      <c r="B13" s="386">
        <v>37538337</v>
      </c>
      <c r="C13" s="386">
        <v>17623450</v>
      </c>
      <c r="D13" s="395">
        <v>12496500</v>
      </c>
      <c r="E13" s="386">
        <v>13011000</v>
      </c>
      <c r="F13" s="382">
        <v>24645814</v>
      </c>
      <c r="G13" s="382">
        <v>15425000</v>
      </c>
      <c r="H13" s="382">
        <v>0</v>
      </c>
      <c r="I13" s="382">
        <v>41340814</v>
      </c>
      <c r="J13" s="383">
        <f t="shared" si="0"/>
        <v>120740101</v>
      </c>
      <c r="K13" s="355">
        <f t="shared" si="1"/>
        <v>1914560561</v>
      </c>
      <c r="L13" s="126"/>
    </row>
    <row r="14" spans="1:12" ht="13.5" thickBot="1" x14ac:dyDescent="0.25">
      <c r="A14" s="85">
        <v>36861</v>
      </c>
      <c r="B14" s="430">
        <v>37645601</v>
      </c>
      <c r="C14" s="430">
        <v>16121800</v>
      </c>
      <c r="D14" s="416">
        <v>20137723</v>
      </c>
      <c r="E14" s="386">
        <v>17120500</v>
      </c>
      <c r="F14" s="382">
        <v>18730000</v>
      </c>
      <c r="G14" s="382">
        <v>15250000</v>
      </c>
      <c r="H14" s="382">
        <v>0</v>
      </c>
      <c r="I14" s="382">
        <v>35280000</v>
      </c>
      <c r="J14" s="383">
        <f t="shared" si="0"/>
        <v>125005624</v>
      </c>
      <c r="K14" s="355">
        <f t="shared" si="1"/>
        <v>2039566185</v>
      </c>
      <c r="L14" s="374">
        <f>SUM(J3:J14)</f>
        <v>2039566185</v>
      </c>
    </row>
    <row r="15" spans="1:12" x14ac:dyDescent="0.2">
      <c r="A15" s="32">
        <v>36892</v>
      </c>
      <c r="B15" s="431">
        <v>34127550</v>
      </c>
      <c r="C15" s="431">
        <v>14216300</v>
      </c>
      <c r="D15" s="431">
        <v>25468500</v>
      </c>
      <c r="E15" s="393">
        <v>19538025</v>
      </c>
      <c r="F15" s="393">
        <v>31571165</v>
      </c>
      <c r="G15" s="393">
        <v>43331000</v>
      </c>
      <c r="H15" s="393">
        <v>7000000</v>
      </c>
      <c r="I15" s="393">
        <v>81902165</v>
      </c>
      <c r="J15" s="394">
        <f t="shared" si="0"/>
        <v>175252540</v>
      </c>
      <c r="K15" s="357">
        <f>J15</f>
        <v>175252540</v>
      </c>
      <c r="L15" s="375">
        <f>SUM(J4:J15)</f>
        <v>2053775486</v>
      </c>
    </row>
    <row r="16" spans="1:12" x14ac:dyDescent="0.2">
      <c r="A16" s="33">
        <v>36923</v>
      </c>
      <c r="B16" s="393">
        <v>35004584</v>
      </c>
      <c r="C16" s="393">
        <v>16054450</v>
      </c>
      <c r="D16" s="393">
        <v>17282500</v>
      </c>
      <c r="E16" s="393">
        <v>24209450</v>
      </c>
      <c r="F16" s="393">
        <v>21820000</v>
      </c>
      <c r="G16" s="393">
        <v>22100000</v>
      </c>
      <c r="H16" s="393">
        <v>23400000</v>
      </c>
      <c r="I16" s="393">
        <v>67320000</v>
      </c>
      <c r="J16" s="394">
        <f t="shared" si="0"/>
        <v>159870984</v>
      </c>
      <c r="K16" s="357">
        <f>K15+J16</f>
        <v>335123524</v>
      </c>
      <c r="L16" s="375">
        <f t="shared" ref="L16:L79" si="2">SUM(J5:J16)</f>
        <v>2077096295</v>
      </c>
    </row>
    <row r="17" spans="1:12" x14ac:dyDescent="0.2">
      <c r="A17" s="33">
        <v>36951</v>
      </c>
      <c r="B17" s="393">
        <v>57171586</v>
      </c>
      <c r="C17" s="393">
        <v>18551400</v>
      </c>
      <c r="D17" s="393">
        <v>36780453</v>
      </c>
      <c r="E17" s="393">
        <v>22755901</v>
      </c>
      <c r="F17" s="393">
        <v>26765000</v>
      </c>
      <c r="G17" s="393">
        <v>38932500</v>
      </c>
      <c r="H17" s="393">
        <v>11000000</v>
      </c>
      <c r="I17" s="393">
        <v>74172500</v>
      </c>
      <c r="J17" s="394">
        <f t="shared" si="0"/>
        <v>211956840</v>
      </c>
      <c r="K17" s="357">
        <f t="shared" ref="K17:K26" si="3">K16+J17</f>
        <v>547080364</v>
      </c>
      <c r="L17" s="375">
        <f t="shared" si="2"/>
        <v>2080028830</v>
      </c>
    </row>
    <row r="18" spans="1:12" x14ac:dyDescent="0.2">
      <c r="A18" s="33">
        <v>36982</v>
      </c>
      <c r="B18" s="393">
        <v>53306840</v>
      </c>
      <c r="C18" s="393">
        <v>24730500</v>
      </c>
      <c r="D18" s="393">
        <v>39309370</v>
      </c>
      <c r="E18" s="393">
        <v>23106600</v>
      </c>
      <c r="F18" s="393">
        <v>38528275</v>
      </c>
      <c r="G18" s="393">
        <v>21225000</v>
      </c>
      <c r="H18" s="393">
        <v>13280000</v>
      </c>
      <c r="I18" s="393">
        <v>91208175</v>
      </c>
      <c r="J18" s="394">
        <f t="shared" si="0"/>
        <v>213486585</v>
      </c>
      <c r="K18" s="357">
        <f t="shared" si="3"/>
        <v>760566949</v>
      </c>
      <c r="L18" s="375">
        <f t="shared" si="2"/>
        <v>2036036669</v>
      </c>
    </row>
    <row r="19" spans="1:12" x14ac:dyDescent="0.2">
      <c r="A19" s="33">
        <v>37012</v>
      </c>
      <c r="B19" s="393">
        <v>52217873</v>
      </c>
      <c r="C19" s="393">
        <v>23531900</v>
      </c>
      <c r="D19" s="393">
        <v>30215541</v>
      </c>
      <c r="E19" s="393">
        <v>29766400</v>
      </c>
      <c r="F19" s="393">
        <v>33760000</v>
      </c>
      <c r="G19" s="393">
        <v>24775000</v>
      </c>
      <c r="H19" s="393">
        <v>24275000</v>
      </c>
      <c r="I19" s="393">
        <v>82810000</v>
      </c>
      <c r="J19" s="394">
        <f t="shared" si="0"/>
        <v>218541714</v>
      </c>
      <c r="K19" s="357">
        <f t="shared" si="3"/>
        <v>979108663</v>
      </c>
      <c r="L19" s="375">
        <f t="shared" si="2"/>
        <v>2000575537</v>
      </c>
    </row>
    <row r="20" spans="1:12" x14ac:dyDescent="0.2">
      <c r="A20" s="33">
        <v>37043</v>
      </c>
      <c r="B20" s="393">
        <v>60285763</v>
      </c>
      <c r="C20" s="393">
        <v>21581300</v>
      </c>
      <c r="D20" s="393">
        <v>26384096</v>
      </c>
      <c r="E20" s="393">
        <v>26637000</v>
      </c>
      <c r="F20" s="393">
        <v>17218500</v>
      </c>
      <c r="G20" s="393">
        <v>44215000</v>
      </c>
      <c r="H20" s="393">
        <v>12400000</v>
      </c>
      <c r="I20" s="393">
        <v>73833500</v>
      </c>
      <c r="J20" s="394">
        <f t="shared" si="0"/>
        <v>208721659</v>
      </c>
      <c r="K20" s="357">
        <f t="shared" si="3"/>
        <v>1187830322</v>
      </c>
      <c r="L20" s="375">
        <f t="shared" si="2"/>
        <v>1942070512</v>
      </c>
    </row>
    <row r="21" spans="1:12" x14ac:dyDescent="0.2">
      <c r="A21" s="33">
        <v>37073</v>
      </c>
      <c r="B21" s="393">
        <v>49127286</v>
      </c>
      <c r="C21" s="393">
        <v>14878300</v>
      </c>
      <c r="D21" s="393">
        <v>20727339</v>
      </c>
      <c r="E21" s="393">
        <v>11296700</v>
      </c>
      <c r="F21" s="393">
        <v>20715000</v>
      </c>
      <c r="G21" s="393">
        <v>30210000</v>
      </c>
      <c r="H21" s="393">
        <v>8400000</v>
      </c>
      <c r="I21" s="393">
        <v>59325000</v>
      </c>
      <c r="J21" s="394">
        <f t="shared" si="0"/>
        <v>155354625</v>
      </c>
      <c r="K21" s="357">
        <f t="shared" si="3"/>
        <v>1343184947</v>
      </c>
      <c r="L21" s="375">
        <f t="shared" si="2"/>
        <v>1981245536</v>
      </c>
    </row>
    <row r="22" spans="1:12" x14ac:dyDescent="0.2">
      <c r="A22" s="33">
        <v>37104</v>
      </c>
      <c r="B22" s="393">
        <v>53340954</v>
      </c>
      <c r="C22" s="393">
        <v>17123372</v>
      </c>
      <c r="D22" s="393">
        <v>28586155</v>
      </c>
      <c r="E22" s="393">
        <v>20410270</v>
      </c>
      <c r="F22" s="393">
        <v>35712500</v>
      </c>
      <c r="G22" s="393">
        <v>43821489</v>
      </c>
      <c r="H22" s="393">
        <v>5200000</v>
      </c>
      <c r="I22" s="393">
        <v>84733989</v>
      </c>
      <c r="J22" s="394">
        <f t="shared" si="0"/>
        <v>204194740</v>
      </c>
      <c r="K22" s="357">
        <f t="shared" si="3"/>
        <v>1547379687</v>
      </c>
      <c r="L22" s="375">
        <f t="shared" si="2"/>
        <v>2057665900</v>
      </c>
    </row>
    <row r="23" spans="1:12" x14ac:dyDescent="0.2">
      <c r="A23" s="33">
        <v>37135</v>
      </c>
      <c r="B23" s="393">
        <v>41312688</v>
      </c>
      <c r="C23" s="393">
        <v>14032100</v>
      </c>
      <c r="D23" s="393">
        <v>11739286</v>
      </c>
      <c r="E23" s="393">
        <v>16484000</v>
      </c>
      <c r="F23" s="393">
        <v>14360000</v>
      </c>
      <c r="G23" s="393">
        <v>14420000</v>
      </c>
      <c r="H23" s="393">
        <v>16250000</v>
      </c>
      <c r="I23" s="393">
        <v>45030000</v>
      </c>
      <c r="J23" s="394">
        <f t="shared" si="0"/>
        <v>128598074</v>
      </c>
      <c r="K23" s="357">
        <f t="shared" si="3"/>
        <v>1675977761</v>
      </c>
      <c r="L23" s="375">
        <f t="shared" si="2"/>
        <v>2072891807</v>
      </c>
    </row>
    <row r="24" spans="1:12" x14ac:dyDescent="0.2">
      <c r="A24" s="33">
        <v>37165</v>
      </c>
      <c r="B24" s="393">
        <v>40103681</v>
      </c>
      <c r="C24" s="393">
        <v>15136821</v>
      </c>
      <c r="D24" s="393">
        <v>19166450</v>
      </c>
      <c r="E24" s="393">
        <v>13584000</v>
      </c>
      <c r="F24" s="393">
        <v>17544820</v>
      </c>
      <c r="G24" s="393">
        <v>13094000</v>
      </c>
      <c r="H24" s="393">
        <v>6600000</v>
      </c>
      <c r="I24" s="393">
        <v>37238820</v>
      </c>
      <c r="J24" s="394">
        <f t="shared" si="0"/>
        <v>125229772</v>
      </c>
      <c r="K24" s="357">
        <f t="shared" si="3"/>
        <v>1801207533</v>
      </c>
      <c r="L24" s="375">
        <f t="shared" si="2"/>
        <v>2046953258</v>
      </c>
    </row>
    <row r="25" spans="1:12" x14ac:dyDescent="0.2">
      <c r="A25" s="33">
        <v>37196</v>
      </c>
      <c r="B25" s="393">
        <v>38604329</v>
      </c>
      <c r="C25" s="393">
        <v>15636600</v>
      </c>
      <c r="D25" s="393">
        <v>14863533</v>
      </c>
      <c r="E25" s="393">
        <v>12676400</v>
      </c>
      <c r="F25" s="393">
        <v>22220000</v>
      </c>
      <c r="G25" s="393">
        <v>13525000</v>
      </c>
      <c r="H25" s="393">
        <v>0</v>
      </c>
      <c r="I25" s="393">
        <v>35745000</v>
      </c>
      <c r="J25" s="394">
        <f t="shared" si="0"/>
        <v>117525862</v>
      </c>
      <c r="K25" s="357">
        <f t="shared" si="3"/>
        <v>1918733395</v>
      </c>
      <c r="L25" s="375">
        <f t="shared" si="2"/>
        <v>2043739019</v>
      </c>
    </row>
    <row r="26" spans="1:12" ht="13.5" thickBot="1" x14ac:dyDescent="0.25">
      <c r="A26" s="34">
        <v>37226</v>
      </c>
      <c r="B26" s="418">
        <v>44195812</v>
      </c>
      <c r="C26" s="418">
        <v>9560300</v>
      </c>
      <c r="D26" s="418">
        <v>25127255</v>
      </c>
      <c r="E26" s="393">
        <v>8204000</v>
      </c>
      <c r="F26" s="393">
        <v>23450346</v>
      </c>
      <c r="G26" s="393">
        <v>10950000</v>
      </c>
      <c r="H26" s="393">
        <v>0</v>
      </c>
      <c r="I26" s="393">
        <v>34400346</v>
      </c>
      <c r="J26" s="394">
        <f t="shared" si="0"/>
        <v>121487713</v>
      </c>
      <c r="K26" s="357">
        <f t="shared" si="3"/>
        <v>2040221108</v>
      </c>
      <c r="L26" s="375">
        <f t="shared" si="2"/>
        <v>2040221108</v>
      </c>
    </row>
    <row r="27" spans="1:12" x14ac:dyDescent="0.2">
      <c r="A27" s="69">
        <v>37257</v>
      </c>
      <c r="B27" s="415">
        <v>35981999</v>
      </c>
      <c r="C27" s="415">
        <v>17587400</v>
      </c>
      <c r="D27" s="415">
        <v>18364393</v>
      </c>
      <c r="E27" s="395">
        <v>18312500</v>
      </c>
      <c r="F27" s="395">
        <v>24854000</v>
      </c>
      <c r="G27" s="395">
        <v>14082500</v>
      </c>
      <c r="H27" s="395">
        <v>7925000</v>
      </c>
      <c r="I27" s="395">
        <v>46861500</v>
      </c>
      <c r="J27" s="383">
        <f t="shared" si="0"/>
        <v>137107792</v>
      </c>
      <c r="K27" s="355">
        <f>J27</f>
        <v>137107792</v>
      </c>
      <c r="L27" s="374">
        <f t="shared" si="2"/>
        <v>2002076360</v>
      </c>
    </row>
    <row r="28" spans="1:12" x14ac:dyDescent="0.2">
      <c r="A28" s="39">
        <v>37288</v>
      </c>
      <c r="B28" s="395">
        <v>40868476</v>
      </c>
      <c r="C28" s="395">
        <v>14636750</v>
      </c>
      <c r="D28" s="395">
        <v>19905285</v>
      </c>
      <c r="E28" s="395">
        <v>12625000</v>
      </c>
      <c r="F28" s="395">
        <v>28515000</v>
      </c>
      <c r="G28" s="395">
        <v>12550000</v>
      </c>
      <c r="H28" s="395">
        <v>5900000</v>
      </c>
      <c r="I28" s="395">
        <v>46960000</v>
      </c>
      <c r="J28" s="383">
        <f t="shared" si="0"/>
        <v>135000511</v>
      </c>
      <c r="K28" s="355">
        <f>K27+J28</f>
        <v>272108303</v>
      </c>
      <c r="L28" s="374">
        <f t="shared" si="2"/>
        <v>1977205887</v>
      </c>
    </row>
    <row r="29" spans="1:12" ht="13.5" thickBot="1" x14ac:dyDescent="0.25">
      <c r="A29" s="39">
        <v>37316</v>
      </c>
      <c r="B29" s="396">
        <v>58607050</v>
      </c>
      <c r="C29" s="396">
        <v>20047319</v>
      </c>
      <c r="D29" s="396">
        <v>24931917</v>
      </c>
      <c r="E29" s="396">
        <v>23283750</v>
      </c>
      <c r="F29" s="396">
        <v>53681000</v>
      </c>
      <c r="G29" s="396">
        <v>38151800</v>
      </c>
      <c r="H29" s="396">
        <v>10300000</v>
      </c>
      <c r="I29" s="395">
        <v>102132800</v>
      </c>
      <c r="J29" s="383">
        <f t="shared" si="0"/>
        <v>229002836</v>
      </c>
      <c r="K29" s="355">
        <f t="shared" ref="K29:K38" si="4">K28+J29</f>
        <v>501111139</v>
      </c>
      <c r="L29" s="374">
        <f t="shared" si="2"/>
        <v>1994251883</v>
      </c>
    </row>
    <row r="30" spans="1:12" ht="13.5" thickBot="1" x14ac:dyDescent="0.25">
      <c r="A30" s="46">
        <v>37347</v>
      </c>
      <c r="B30" s="398">
        <v>67247515</v>
      </c>
      <c r="C30" s="398">
        <v>32608420</v>
      </c>
      <c r="D30" s="432">
        <v>44700560</v>
      </c>
      <c r="E30" s="395">
        <v>32915630</v>
      </c>
      <c r="F30" s="397">
        <v>58100750</v>
      </c>
      <c r="G30" s="397">
        <v>37150000</v>
      </c>
      <c r="H30" s="398">
        <v>31600000</v>
      </c>
      <c r="I30" s="399">
        <v>126850750</v>
      </c>
      <c r="J30" s="383">
        <f t="shared" si="0"/>
        <v>304322875</v>
      </c>
      <c r="K30" s="355">
        <f t="shared" si="4"/>
        <v>805434014</v>
      </c>
      <c r="L30" s="374">
        <f t="shared" si="2"/>
        <v>2085088173</v>
      </c>
    </row>
    <row r="31" spans="1:12" x14ac:dyDescent="0.2">
      <c r="A31" s="39">
        <v>37377</v>
      </c>
      <c r="B31" s="400">
        <v>63338265</v>
      </c>
      <c r="C31" s="400">
        <v>29537950</v>
      </c>
      <c r="D31" s="400">
        <v>39193314</v>
      </c>
      <c r="E31" s="400">
        <v>19889500</v>
      </c>
      <c r="F31" s="400">
        <v>55815942</v>
      </c>
      <c r="G31" s="400">
        <v>51200000</v>
      </c>
      <c r="H31" s="400">
        <v>16975000</v>
      </c>
      <c r="I31" s="395">
        <v>123990942</v>
      </c>
      <c r="J31" s="383">
        <f t="shared" si="0"/>
        <v>275949971</v>
      </c>
      <c r="K31" s="355">
        <f t="shared" si="4"/>
        <v>1081383985</v>
      </c>
      <c r="L31" s="374">
        <f t="shared" si="2"/>
        <v>2142496430</v>
      </c>
    </row>
    <row r="32" spans="1:12" x14ac:dyDescent="0.2">
      <c r="A32" s="39">
        <v>37408</v>
      </c>
      <c r="B32" s="395">
        <v>58045796</v>
      </c>
      <c r="C32" s="395">
        <v>19551000</v>
      </c>
      <c r="D32" s="395">
        <v>38607500</v>
      </c>
      <c r="E32" s="395">
        <v>21528056</v>
      </c>
      <c r="F32" s="395">
        <v>45254899</v>
      </c>
      <c r="G32" s="395">
        <v>44231521</v>
      </c>
      <c r="H32" s="395">
        <v>12030000</v>
      </c>
      <c r="I32" s="395">
        <v>96559899</v>
      </c>
      <c r="J32" s="383">
        <f t="shared" si="0"/>
        <v>239248772</v>
      </c>
      <c r="K32" s="355">
        <f t="shared" si="4"/>
        <v>1320632757</v>
      </c>
      <c r="L32" s="374">
        <f t="shared" si="2"/>
        <v>2173023543</v>
      </c>
    </row>
    <row r="33" spans="1:12" x14ac:dyDescent="0.2">
      <c r="A33" s="39">
        <v>37438</v>
      </c>
      <c r="B33" s="395">
        <v>52917935</v>
      </c>
      <c r="C33" s="395">
        <v>24265300</v>
      </c>
      <c r="D33" s="395">
        <v>26439200</v>
      </c>
      <c r="E33" s="395">
        <v>16518000</v>
      </c>
      <c r="F33" s="395">
        <v>50753500</v>
      </c>
      <c r="G33" s="395">
        <v>30537500</v>
      </c>
      <c r="H33" s="395">
        <v>0</v>
      </c>
      <c r="I33" s="395">
        <v>79566000</v>
      </c>
      <c r="J33" s="383">
        <f t="shared" si="0"/>
        <v>201431435</v>
      </c>
      <c r="K33" s="355">
        <f t="shared" si="4"/>
        <v>1522064192</v>
      </c>
      <c r="L33" s="374">
        <f t="shared" si="2"/>
        <v>2219100353</v>
      </c>
    </row>
    <row r="34" spans="1:12" x14ac:dyDescent="0.2">
      <c r="A34" s="39">
        <v>37469</v>
      </c>
      <c r="B34" s="395">
        <v>54849555</v>
      </c>
      <c r="C34" s="395">
        <v>23731150</v>
      </c>
      <c r="D34" s="395">
        <v>29590000</v>
      </c>
      <c r="E34" s="395">
        <v>12671000</v>
      </c>
      <c r="F34" s="395">
        <v>46014250</v>
      </c>
      <c r="G34" s="395">
        <v>34244500</v>
      </c>
      <c r="H34" s="395">
        <v>29775000</v>
      </c>
      <c r="I34" s="395">
        <v>106858750</v>
      </c>
      <c r="J34" s="383">
        <f t="shared" si="0"/>
        <v>230875455</v>
      </c>
      <c r="K34" s="355">
        <f t="shared" si="4"/>
        <v>1752939647</v>
      </c>
      <c r="L34" s="374">
        <f t="shared" si="2"/>
        <v>2245781068</v>
      </c>
    </row>
    <row r="35" spans="1:12" x14ac:dyDescent="0.2">
      <c r="A35" s="39">
        <v>37500</v>
      </c>
      <c r="B35" s="395">
        <v>47823307</v>
      </c>
      <c r="C35" s="395">
        <v>15603500</v>
      </c>
      <c r="D35" s="395">
        <v>20193650</v>
      </c>
      <c r="E35" s="395">
        <v>13028200</v>
      </c>
      <c r="F35" s="395">
        <v>9990000</v>
      </c>
      <c r="G35" s="395">
        <v>23204000</v>
      </c>
      <c r="H35" s="395">
        <v>5250000</v>
      </c>
      <c r="I35" s="395">
        <v>38444000</v>
      </c>
      <c r="J35" s="383">
        <f t="shared" si="0"/>
        <v>135092657</v>
      </c>
      <c r="K35" s="355">
        <f t="shared" si="4"/>
        <v>1888032304</v>
      </c>
      <c r="L35" s="374">
        <f t="shared" si="2"/>
        <v>2252275651</v>
      </c>
    </row>
    <row r="36" spans="1:12" x14ac:dyDescent="0.2">
      <c r="A36" s="39">
        <v>37530</v>
      </c>
      <c r="B36" s="395">
        <v>50842118</v>
      </c>
      <c r="C36" s="395">
        <v>20450850</v>
      </c>
      <c r="D36" s="395">
        <v>15765180</v>
      </c>
      <c r="E36" s="395">
        <v>16917163</v>
      </c>
      <c r="F36" s="395">
        <v>16447929</v>
      </c>
      <c r="G36" s="395">
        <v>15375000</v>
      </c>
      <c r="H36" s="395">
        <v>0</v>
      </c>
      <c r="I36" s="395">
        <v>31822929</v>
      </c>
      <c r="J36" s="383">
        <f t="shared" si="0"/>
        <v>135798240</v>
      </c>
      <c r="K36" s="355">
        <f t="shared" si="4"/>
        <v>2023830544</v>
      </c>
      <c r="L36" s="374">
        <f t="shared" si="2"/>
        <v>2262844119</v>
      </c>
    </row>
    <row r="37" spans="1:12" x14ac:dyDescent="0.2">
      <c r="A37" s="39">
        <v>37561</v>
      </c>
      <c r="B37" s="395">
        <v>48509496</v>
      </c>
      <c r="C37" s="395">
        <v>20517155</v>
      </c>
      <c r="D37" s="395">
        <v>25088330</v>
      </c>
      <c r="E37" s="395">
        <v>19302250</v>
      </c>
      <c r="F37" s="395">
        <v>29516500</v>
      </c>
      <c r="G37" s="395">
        <v>22375000</v>
      </c>
      <c r="H37" s="395">
        <v>0</v>
      </c>
      <c r="I37" s="395">
        <v>51891500</v>
      </c>
      <c r="J37" s="383">
        <f t="shared" si="0"/>
        <v>165308731</v>
      </c>
      <c r="K37" s="355">
        <f t="shared" si="4"/>
        <v>2189139275</v>
      </c>
      <c r="L37" s="374">
        <f t="shared" si="2"/>
        <v>2310626988</v>
      </c>
    </row>
    <row r="38" spans="1:12" ht="13.5" thickBot="1" x14ac:dyDescent="0.25">
      <c r="A38" s="54">
        <v>37591</v>
      </c>
      <c r="B38" s="396">
        <v>48698927</v>
      </c>
      <c r="C38" s="396">
        <v>17916200</v>
      </c>
      <c r="D38" s="396">
        <v>19190646</v>
      </c>
      <c r="E38" s="396">
        <v>14393000</v>
      </c>
      <c r="F38" s="396">
        <v>20445000</v>
      </c>
      <c r="G38" s="396">
        <v>4512500</v>
      </c>
      <c r="H38" s="401">
        <v>22216000</v>
      </c>
      <c r="I38" s="396">
        <v>41427500</v>
      </c>
      <c r="J38" s="388">
        <f t="shared" si="0"/>
        <v>147372273</v>
      </c>
      <c r="K38" s="358">
        <f t="shared" si="4"/>
        <v>2336511548</v>
      </c>
      <c r="L38" s="374">
        <f t="shared" si="2"/>
        <v>2336511548</v>
      </c>
    </row>
    <row r="39" spans="1:12" ht="13.5" thickBot="1" x14ac:dyDescent="0.25">
      <c r="A39" s="32">
        <v>37622</v>
      </c>
      <c r="B39" s="404">
        <v>45627928</v>
      </c>
      <c r="C39" s="409">
        <v>33345642</v>
      </c>
      <c r="D39" s="433">
        <v>29278025</v>
      </c>
      <c r="E39" s="402">
        <v>18257340</v>
      </c>
      <c r="F39" s="402">
        <v>36751500</v>
      </c>
      <c r="G39" s="402">
        <v>39995000</v>
      </c>
      <c r="H39" s="403">
        <v>11625000</v>
      </c>
      <c r="I39" s="402">
        <v>88371500</v>
      </c>
      <c r="J39" s="404">
        <f t="shared" si="0"/>
        <v>214880435</v>
      </c>
      <c r="K39" s="359">
        <f>J39</f>
        <v>214880435</v>
      </c>
      <c r="L39" s="375">
        <f t="shared" si="2"/>
        <v>2414284191</v>
      </c>
    </row>
    <row r="40" spans="1:12" ht="13.5" thickBot="1" x14ac:dyDescent="0.25">
      <c r="A40" s="33">
        <v>37653</v>
      </c>
      <c r="B40" s="434">
        <v>46014563</v>
      </c>
      <c r="C40" s="435">
        <v>35087238</v>
      </c>
      <c r="D40" s="405">
        <v>23538000</v>
      </c>
      <c r="E40" s="405">
        <v>14995000</v>
      </c>
      <c r="F40" s="405">
        <v>36960361</v>
      </c>
      <c r="G40" s="405">
        <v>40567500</v>
      </c>
      <c r="H40" s="406">
        <v>5500000</v>
      </c>
      <c r="I40" s="405">
        <f t="shared" ref="I40:I53" si="5">SUM(F40:H40)</f>
        <v>83027861</v>
      </c>
      <c r="J40" s="407">
        <f t="shared" si="0"/>
        <v>202662662</v>
      </c>
      <c r="K40" s="360">
        <f t="shared" ref="K40:K50" si="6">K39+J40</f>
        <v>417543097</v>
      </c>
      <c r="L40" s="375">
        <f t="shared" si="2"/>
        <v>2481946342</v>
      </c>
    </row>
    <row r="41" spans="1:12" ht="13.5" thickBot="1" x14ac:dyDescent="0.25">
      <c r="A41" s="98">
        <v>37681</v>
      </c>
      <c r="B41" s="406">
        <v>59683000</v>
      </c>
      <c r="C41" s="436">
        <v>57363910</v>
      </c>
      <c r="D41" s="437">
        <v>38579889</v>
      </c>
      <c r="E41" s="406">
        <v>19481500</v>
      </c>
      <c r="F41" s="406">
        <v>46954197</v>
      </c>
      <c r="G41" s="406">
        <v>36455800</v>
      </c>
      <c r="H41" s="406">
        <v>14100000</v>
      </c>
      <c r="I41" s="408">
        <f t="shared" si="5"/>
        <v>97509997</v>
      </c>
      <c r="J41" s="409">
        <f t="shared" si="0"/>
        <v>272618296</v>
      </c>
      <c r="K41" s="361">
        <f t="shared" si="6"/>
        <v>690161393</v>
      </c>
      <c r="L41" s="375">
        <f t="shared" si="2"/>
        <v>2525561802</v>
      </c>
    </row>
    <row r="42" spans="1:12" ht="13.5" thickBot="1" x14ac:dyDescent="0.25">
      <c r="A42" s="33">
        <v>37712</v>
      </c>
      <c r="B42" s="394">
        <v>73973506</v>
      </c>
      <c r="C42" s="394">
        <v>65315430</v>
      </c>
      <c r="D42" s="393">
        <v>36320825</v>
      </c>
      <c r="E42" s="406">
        <v>34459650</v>
      </c>
      <c r="F42" s="406">
        <v>22842500</v>
      </c>
      <c r="G42" s="406">
        <v>41015000</v>
      </c>
      <c r="H42" s="406">
        <v>22000000</v>
      </c>
      <c r="I42" s="408">
        <f t="shared" si="5"/>
        <v>85857500</v>
      </c>
      <c r="J42" s="410">
        <f t="shared" ref="J42:J52" si="7">SUM(B42:H42)</f>
        <v>295926911</v>
      </c>
      <c r="K42" s="361">
        <f t="shared" si="6"/>
        <v>986088304</v>
      </c>
      <c r="L42" s="375">
        <f t="shared" si="2"/>
        <v>2517165838</v>
      </c>
    </row>
    <row r="43" spans="1:12" ht="13.5" thickBot="1" x14ac:dyDescent="0.25">
      <c r="A43" s="33">
        <v>37742</v>
      </c>
      <c r="B43" s="406">
        <v>60995057</v>
      </c>
      <c r="C43" s="406">
        <v>70057114</v>
      </c>
      <c r="D43" s="393">
        <v>26517000</v>
      </c>
      <c r="E43" s="406">
        <v>18931070</v>
      </c>
      <c r="F43" s="406">
        <v>44654975</v>
      </c>
      <c r="G43" s="406">
        <v>45593500</v>
      </c>
      <c r="H43" s="406">
        <v>0</v>
      </c>
      <c r="I43" s="408">
        <f t="shared" si="5"/>
        <v>90248475</v>
      </c>
      <c r="J43" s="393">
        <f t="shared" si="7"/>
        <v>266748716</v>
      </c>
      <c r="K43" s="361">
        <f t="shared" si="6"/>
        <v>1252837020</v>
      </c>
      <c r="L43" s="375">
        <f t="shared" si="2"/>
        <v>2507964583</v>
      </c>
    </row>
    <row r="44" spans="1:12" ht="13.5" thickBot="1" x14ac:dyDescent="0.25">
      <c r="A44" s="33">
        <v>37773</v>
      </c>
      <c r="B44" s="406">
        <v>65473369</v>
      </c>
      <c r="C44" s="406">
        <v>59938218</v>
      </c>
      <c r="D44" s="393">
        <v>34363286</v>
      </c>
      <c r="E44" s="406">
        <v>23907000</v>
      </c>
      <c r="F44" s="406">
        <v>41221953</v>
      </c>
      <c r="G44" s="406">
        <v>52143334</v>
      </c>
      <c r="H44" s="406">
        <v>11050000</v>
      </c>
      <c r="I44" s="406">
        <f t="shared" si="5"/>
        <v>104415287</v>
      </c>
      <c r="J44" s="393">
        <f t="shared" si="7"/>
        <v>288097160</v>
      </c>
      <c r="K44" s="361">
        <f t="shared" si="6"/>
        <v>1540934180</v>
      </c>
      <c r="L44" s="375">
        <f t="shared" si="2"/>
        <v>2556812971</v>
      </c>
    </row>
    <row r="45" spans="1:12" ht="13.5" thickBot="1" x14ac:dyDescent="0.25">
      <c r="A45" s="33">
        <v>37803</v>
      </c>
      <c r="B45" s="406">
        <v>61558210</v>
      </c>
      <c r="C45" s="406">
        <v>69164496</v>
      </c>
      <c r="D45" s="393">
        <v>27311300</v>
      </c>
      <c r="E45" s="406">
        <v>21304500</v>
      </c>
      <c r="F45" s="406">
        <v>27775000</v>
      </c>
      <c r="G45" s="406">
        <v>21395000</v>
      </c>
      <c r="H45" s="406">
        <v>5800000</v>
      </c>
      <c r="I45" s="406">
        <f t="shared" si="5"/>
        <v>54970000</v>
      </c>
      <c r="J45" s="393">
        <f t="shared" si="7"/>
        <v>234308506</v>
      </c>
      <c r="K45" s="361">
        <f t="shared" si="6"/>
        <v>1775242686</v>
      </c>
      <c r="L45" s="375">
        <f t="shared" si="2"/>
        <v>2589690042</v>
      </c>
    </row>
    <row r="46" spans="1:12" ht="13.5" thickBot="1" x14ac:dyDescent="0.25">
      <c r="A46" s="33">
        <v>37834</v>
      </c>
      <c r="B46" s="406">
        <v>54344541</v>
      </c>
      <c r="C46" s="406">
        <v>50179536</v>
      </c>
      <c r="D46" s="393">
        <v>33737763</v>
      </c>
      <c r="E46" s="406">
        <v>7840300</v>
      </c>
      <c r="F46" s="406">
        <v>28479185</v>
      </c>
      <c r="G46" s="406">
        <v>42035000</v>
      </c>
      <c r="H46" s="406">
        <v>29900000</v>
      </c>
      <c r="I46" s="406">
        <f t="shared" si="5"/>
        <v>100414185</v>
      </c>
      <c r="J46" s="393">
        <f t="shared" si="7"/>
        <v>246516325</v>
      </c>
      <c r="K46" s="361">
        <f t="shared" si="6"/>
        <v>2021759011</v>
      </c>
      <c r="L46" s="375">
        <f t="shared" si="2"/>
        <v>2605330912</v>
      </c>
    </row>
    <row r="47" spans="1:12" ht="13.5" thickBot="1" x14ac:dyDescent="0.25">
      <c r="A47" s="33">
        <v>37865</v>
      </c>
      <c r="B47" s="406">
        <v>56058445</v>
      </c>
      <c r="C47" s="406">
        <v>43002150</v>
      </c>
      <c r="D47" s="393">
        <v>22949105</v>
      </c>
      <c r="E47" s="406">
        <v>13419700</v>
      </c>
      <c r="F47" s="406">
        <v>30035000</v>
      </c>
      <c r="G47" s="406">
        <v>22565000</v>
      </c>
      <c r="H47" s="406">
        <v>6262000</v>
      </c>
      <c r="I47" s="406">
        <f t="shared" si="5"/>
        <v>58862000</v>
      </c>
      <c r="J47" s="393">
        <f t="shared" si="7"/>
        <v>194291400</v>
      </c>
      <c r="K47" s="361">
        <f t="shared" si="6"/>
        <v>2216050411</v>
      </c>
      <c r="L47" s="375">
        <f t="shared" si="2"/>
        <v>2664529655</v>
      </c>
    </row>
    <row r="48" spans="1:12" ht="13.5" thickBot="1" x14ac:dyDescent="0.25">
      <c r="A48" s="33">
        <v>37895</v>
      </c>
      <c r="B48" s="406">
        <v>58502882</v>
      </c>
      <c r="C48" s="406">
        <v>65972517</v>
      </c>
      <c r="D48" s="393">
        <v>32013500</v>
      </c>
      <c r="E48" s="406">
        <v>21869500</v>
      </c>
      <c r="F48" s="406">
        <v>31213875</v>
      </c>
      <c r="G48" s="406">
        <v>34400000</v>
      </c>
      <c r="H48" s="406">
        <v>0</v>
      </c>
      <c r="I48" s="406">
        <f t="shared" si="5"/>
        <v>65613875</v>
      </c>
      <c r="J48" s="393">
        <f t="shared" si="7"/>
        <v>243972274</v>
      </c>
      <c r="K48" s="361">
        <f t="shared" si="6"/>
        <v>2460022685</v>
      </c>
      <c r="L48" s="375">
        <f t="shared" si="2"/>
        <v>2772703689</v>
      </c>
    </row>
    <row r="49" spans="1:12" ht="13.5" thickBot="1" x14ac:dyDescent="0.25">
      <c r="A49" s="33">
        <v>37926</v>
      </c>
      <c r="B49" s="406">
        <v>46708943</v>
      </c>
      <c r="C49" s="406">
        <v>44806690</v>
      </c>
      <c r="D49" s="393">
        <v>17850858</v>
      </c>
      <c r="E49" s="406">
        <v>15217500</v>
      </c>
      <c r="F49" s="406">
        <v>33535000</v>
      </c>
      <c r="G49" s="406">
        <v>41470000</v>
      </c>
      <c r="H49" s="411">
        <v>12800000</v>
      </c>
      <c r="I49" s="406">
        <f t="shared" si="5"/>
        <v>87805000</v>
      </c>
      <c r="J49" s="393">
        <f t="shared" si="7"/>
        <v>212388991</v>
      </c>
      <c r="K49" s="361">
        <f t="shared" si="6"/>
        <v>2672411676</v>
      </c>
      <c r="L49" s="375">
        <f t="shared" si="2"/>
        <v>2819783949</v>
      </c>
    </row>
    <row r="50" spans="1:12" ht="13.5" thickBot="1" x14ac:dyDescent="0.25">
      <c r="A50" s="72">
        <v>37956</v>
      </c>
      <c r="B50" s="412">
        <v>63767414</v>
      </c>
      <c r="C50" s="412">
        <v>61573343</v>
      </c>
      <c r="D50" s="414">
        <v>43680217</v>
      </c>
      <c r="E50" s="412">
        <v>29178500</v>
      </c>
      <c r="F50" s="412">
        <v>47741033</v>
      </c>
      <c r="G50" s="412">
        <v>42401335</v>
      </c>
      <c r="H50" s="413">
        <v>6200000</v>
      </c>
      <c r="I50" s="412">
        <f t="shared" si="5"/>
        <v>96342368</v>
      </c>
      <c r="J50" s="414">
        <f t="shared" si="7"/>
        <v>294541842</v>
      </c>
      <c r="K50" s="362">
        <f t="shared" si="6"/>
        <v>2966953518</v>
      </c>
      <c r="L50" s="375">
        <f t="shared" si="2"/>
        <v>2966953518</v>
      </c>
    </row>
    <row r="51" spans="1:12" x14ac:dyDescent="0.2">
      <c r="A51" s="35">
        <v>37990</v>
      </c>
      <c r="B51" s="415">
        <v>53030046</v>
      </c>
      <c r="C51" s="415">
        <v>58906655</v>
      </c>
      <c r="D51" s="415">
        <v>31707475</v>
      </c>
      <c r="E51" s="415">
        <v>30129400</v>
      </c>
      <c r="F51" s="415">
        <v>47300500</v>
      </c>
      <c r="G51" s="415">
        <v>66652500</v>
      </c>
      <c r="H51" s="415">
        <v>33800000</v>
      </c>
      <c r="I51" s="415">
        <f t="shared" si="5"/>
        <v>147753000</v>
      </c>
      <c r="J51" s="415">
        <f t="shared" si="7"/>
        <v>321526576</v>
      </c>
      <c r="K51" s="363">
        <f>J51</f>
        <v>321526576</v>
      </c>
      <c r="L51" s="374">
        <f t="shared" si="2"/>
        <v>3073599659</v>
      </c>
    </row>
    <row r="52" spans="1:12" x14ac:dyDescent="0.2">
      <c r="A52" s="39">
        <v>38021</v>
      </c>
      <c r="B52" s="395">
        <v>61643632</v>
      </c>
      <c r="C52" s="395">
        <v>69709732</v>
      </c>
      <c r="D52" s="395">
        <v>37488078</v>
      </c>
      <c r="E52" s="395">
        <v>27092000</v>
      </c>
      <c r="F52" s="395">
        <v>50795000</v>
      </c>
      <c r="G52" s="395">
        <v>33387500</v>
      </c>
      <c r="H52" s="395">
        <v>17550000</v>
      </c>
      <c r="I52" s="395">
        <f t="shared" si="5"/>
        <v>101732500</v>
      </c>
      <c r="J52" s="395">
        <f t="shared" si="7"/>
        <v>297665942</v>
      </c>
      <c r="K52" s="364">
        <f t="shared" ref="K52:K60" si="8">K51+J52</f>
        <v>619192518</v>
      </c>
      <c r="L52" s="374">
        <f t="shared" si="2"/>
        <v>3168602939</v>
      </c>
    </row>
    <row r="53" spans="1:12" x14ac:dyDescent="0.2">
      <c r="A53" s="39">
        <v>38050</v>
      </c>
      <c r="B53" s="395">
        <v>83443933</v>
      </c>
      <c r="C53" s="395">
        <v>112214863</v>
      </c>
      <c r="D53" s="395">
        <v>63478897</v>
      </c>
      <c r="E53" s="395">
        <v>36179408</v>
      </c>
      <c r="F53" s="395">
        <v>96665000</v>
      </c>
      <c r="G53" s="395">
        <v>102557750</v>
      </c>
      <c r="H53" s="395">
        <v>40322660</v>
      </c>
      <c r="I53" s="395">
        <f t="shared" si="5"/>
        <v>239545410</v>
      </c>
      <c r="J53" s="395">
        <f t="shared" ref="J53:J59" si="9">SUM(B53:H53)</f>
        <v>534862511</v>
      </c>
      <c r="K53" s="364">
        <f t="shared" si="8"/>
        <v>1154055029</v>
      </c>
      <c r="L53" s="374">
        <f t="shared" si="2"/>
        <v>3430847154</v>
      </c>
    </row>
    <row r="54" spans="1:12" x14ac:dyDescent="0.2">
      <c r="A54" s="39">
        <v>38081</v>
      </c>
      <c r="B54" s="438">
        <v>91868024</v>
      </c>
      <c r="C54" s="395">
        <v>123145194</v>
      </c>
      <c r="D54" s="395">
        <v>77554050</v>
      </c>
      <c r="E54" s="395">
        <v>55192450</v>
      </c>
      <c r="F54" s="395">
        <v>92256350</v>
      </c>
      <c r="G54" s="395">
        <v>89451000</v>
      </c>
      <c r="H54" s="395">
        <v>38850000</v>
      </c>
      <c r="I54" s="395">
        <f t="shared" ref="I54:I59" si="10">SUM(F54:H54)</f>
        <v>220557350</v>
      </c>
      <c r="J54" s="395">
        <f t="shared" si="9"/>
        <v>568317068</v>
      </c>
      <c r="K54" s="364">
        <f t="shared" si="8"/>
        <v>1722372097</v>
      </c>
      <c r="L54" s="374">
        <f t="shared" si="2"/>
        <v>3703237311</v>
      </c>
    </row>
    <row r="55" spans="1:12" x14ac:dyDescent="0.2">
      <c r="A55" s="39">
        <v>38111</v>
      </c>
      <c r="B55" s="395">
        <v>82324115</v>
      </c>
      <c r="C55" s="395">
        <v>101517923</v>
      </c>
      <c r="D55" s="395">
        <v>71755794</v>
      </c>
      <c r="E55" s="395">
        <v>43652100</v>
      </c>
      <c r="F55" s="395">
        <v>87407000</v>
      </c>
      <c r="G55" s="395">
        <v>72073000</v>
      </c>
      <c r="H55" s="395">
        <v>11050000</v>
      </c>
      <c r="I55" s="395">
        <f t="shared" si="10"/>
        <v>170530000</v>
      </c>
      <c r="J55" s="395">
        <f t="shared" si="9"/>
        <v>469779932</v>
      </c>
      <c r="K55" s="364">
        <f t="shared" si="8"/>
        <v>2192152029</v>
      </c>
      <c r="L55" s="374">
        <f t="shared" si="2"/>
        <v>3906268527</v>
      </c>
    </row>
    <row r="56" spans="1:12" x14ac:dyDescent="0.2">
      <c r="A56" s="39">
        <v>38142</v>
      </c>
      <c r="B56" s="395">
        <v>78302587</v>
      </c>
      <c r="C56" s="395">
        <v>138725604</v>
      </c>
      <c r="D56" s="395">
        <v>83902533</v>
      </c>
      <c r="E56" s="395">
        <v>58586350</v>
      </c>
      <c r="F56" s="395">
        <v>98066877</v>
      </c>
      <c r="G56" s="395">
        <v>87151500</v>
      </c>
      <c r="H56" s="395">
        <v>30350000</v>
      </c>
      <c r="I56" s="395">
        <f t="shared" si="10"/>
        <v>215568377</v>
      </c>
      <c r="J56" s="395">
        <f t="shared" si="9"/>
        <v>575085451</v>
      </c>
      <c r="K56" s="364">
        <f t="shared" si="8"/>
        <v>2767237480</v>
      </c>
      <c r="L56" s="374">
        <f t="shared" si="2"/>
        <v>4193256818</v>
      </c>
    </row>
    <row r="57" spans="1:12" x14ac:dyDescent="0.2">
      <c r="A57" s="39">
        <v>38172</v>
      </c>
      <c r="B57" s="395">
        <v>68977829</v>
      </c>
      <c r="C57" s="395">
        <v>115469082</v>
      </c>
      <c r="D57" s="395">
        <v>51186664</v>
      </c>
      <c r="E57" s="395">
        <v>35183260</v>
      </c>
      <c r="F57" s="395">
        <v>46886000</v>
      </c>
      <c r="G57" s="395">
        <v>50670000</v>
      </c>
      <c r="H57" s="395">
        <v>23125000</v>
      </c>
      <c r="I57" s="395">
        <f t="shared" si="10"/>
        <v>120681000</v>
      </c>
      <c r="J57" s="395">
        <f t="shared" si="9"/>
        <v>391497835</v>
      </c>
      <c r="K57" s="364">
        <f t="shared" si="8"/>
        <v>3158735315</v>
      </c>
      <c r="L57" s="374">
        <f t="shared" si="2"/>
        <v>4350446147</v>
      </c>
    </row>
    <row r="58" spans="1:12" x14ac:dyDescent="0.2">
      <c r="A58" s="39">
        <v>38203</v>
      </c>
      <c r="B58" s="395">
        <v>56914101</v>
      </c>
      <c r="C58" s="395">
        <v>101551472</v>
      </c>
      <c r="D58" s="395">
        <v>47100212</v>
      </c>
      <c r="E58" s="395">
        <v>31512300</v>
      </c>
      <c r="F58" s="395">
        <v>54298100</v>
      </c>
      <c r="G58" s="395">
        <v>50665000</v>
      </c>
      <c r="H58" s="395">
        <v>13000000</v>
      </c>
      <c r="I58" s="395">
        <f t="shared" si="10"/>
        <v>117963100</v>
      </c>
      <c r="J58" s="395">
        <f t="shared" si="9"/>
        <v>355041185</v>
      </c>
      <c r="K58" s="364">
        <f t="shared" si="8"/>
        <v>3513776500</v>
      </c>
      <c r="L58" s="374">
        <f t="shared" si="2"/>
        <v>4458971007</v>
      </c>
    </row>
    <row r="59" spans="1:12" x14ac:dyDescent="0.2">
      <c r="A59" s="39">
        <v>38234</v>
      </c>
      <c r="B59" s="395">
        <v>41415011</v>
      </c>
      <c r="C59" s="395">
        <v>84913778</v>
      </c>
      <c r="D59" s="395">
        <v>40959765</v>
      </c>
      <c r="E59" s="395">
        <v>27839800</v>
      </c>
      <c r="F59" s="395">
        <v>33938600</v>
      </c>
      <c r="G59" s="395">
        <v>49210000</v>
      </c>
      <c r="H59" s="395">
        <v>16350000</v>
      </c>
      <c r="I59" s="395">
        <f t="shared" si="10"/>
        <v>99498600</v>
      </c>
      <c r="J59" s="395">
        <f t="shared" si="9"/>
        <v>294626954</v>
      </c>
      <c r="K59" s="364">
        <f t="shared" si="8"/>
        <v>3808403454</v>
      </c>
      <c r="L59" s="374">
        <f t="shared" si="2"/>
        <v>4559306561</v>
      </c>
    </row>
    <row r="60" spans="1:12" x14ac:dyDescent="0.2">
      <c r="A60" s="39">
        <v>38264</v>
      </c>
      <c r="B60" s="395">
        <v>42068671</v>
      </c>
      <c r="C60" s="395">
        <v>74265001</v>
      </c>
      <c r="D60" s="395">
        <v>39811200</v>
      </c>
      <c r="E60" s="395">
        <v>28555500</v>
      </c>
      <c r="F60" s="395">
        <v>55345500</v>
      </c>
      <c r="G60" s="395">
        <v>62610000</v>
      </c>
      <c r="H60" s="395">
        <v>5100000</v>
      </c>
      <c r="I60" s="395">
        <f t="shared" ref="I60:I65" si="11">SUM(F60:H60)</f>
        <v>123055500</v>
      </c>
      <c r="J60" s="395">
        <f t="shared" ref="J60:J65" si="12">SUM(B60:H60)</f>
        <v>307755872</v>
      </c>
      <c r="K60" s="364">
        <f t="shared" si="8"/>
        <v>4116159326</v>
      </c>
      <c r="L60" s="374">
        <f t="shared" si="2"/>
        <v>4623090159</v>
      </c>
    </row>
    <row r="61" spans="1:12" x14ac:dyDescent="0.2">
      <c r="A61" s="39">
        <v>38295</v>
      </c>
      <c r="B61" s="395">
        <v>39500103</v>
      </c>
      <c r="C61" s="395">
        <v>75156725</v>
      </c>
      <c r="D61" s="395">
        <v>37638823</v>
      </c>
      <c r="E61" s="395">
        <v>35953000</v>
      </c>
      <c r="F61" s="395">
        <v>52376166</v>
      </c>
      <c r="G61" s="395">
        <v>27494000</v>
      </c>
      <c r="H61" s="395">
        <v>23550000</v>
      </c>
      <c r="I61" s="395">
        <f t="shared" si="11"/>
        <v>103420166</v>
      </c>
      <c r="J61" s="395">
        <f t="shared" si="12"/>
        <v>291668817</v>
      </c>
      <c r="K61" s="364">
        <f>K60+J61</f>
        <v>4407828143</v>
      </c>
      <c r="L61" s="374">
        <f t="shared" si="2"/>
        <v>4702369985</v>
      </c>
    </row>
    <row r="62" spans="1:12" ht="13.5" thickBot="1" x14ac:dyDescent="0.25">
      <c r="A62" s="71">
        <v>38325</v>
      </c>
      <c r="B62" s="416">
        <v>48146144</v>
      </c>
      <c r="C62" s="416">
        <v>121752865</v>
      </c>
      <c r="D62" s="416">
        <v>60775125</v>
      </c>
      <c r="E62" s="416">
        <v>36037760</v>
      </c>
      <c r="F62" s="416">
        <v>68601431</v>
      </c>
      <c r="G62" s="416">
        <v>45020990</v>
      </c>
      <c r="H62" s="416">
        <v>10200000</v>
      </c>
      <c r="I62" s="416">
        <f t="shared" si="11"/>
        <v>123822421</v>
      </c>
      <c r="J62" s="416">
        <f t="shared" si="12"/>
        <v>390534315</v>
      </c>
      <c r="K62" s="364">
        <f>K61+J62</f>
        <v>4798362458</v>
      </c>
      <c r="L62" s="374">
        <f t="shared" si="2"/>
        <v>4798362458</v>
      </c>
    </row>
    <row r="63" spans="1:12" ht="13.5" thickBot="1" x14ac:dyDescent="0.25">
      <c r="A63" s="187">
        <v>38357</v>
      </c>
      <c r="B63" s="439">
        <v>44066728</v>
      </c>
      <c r="C63" s="417">
        <v>118389374</v>
      </c>
      <c r="D63" s="417">
        <v>75112236</v>
      </c>
      <c r="E63" s="413">
        <v>61380550</v>
      </c>
      <c r="F63" s="417">
        <v>109283500</v>
      </c>
      <c r="G63" s="417">
        <v>74309820</v>
      </c>
      <c r="H63" s="417">
        <v>17006380</v>
      </c>
      <c r="I63" s="418">
        <f t="shared" si="11"/>
        <v>200599700</v>
      </c>
      <c r="J63" s="419">
        <f t="shared" si="12"/>
        <v>499548588</v>
      </c>
      <c r="K63" s="365">
        <f>J63</f>
        <v>499548588</v>
      </c>
      <c r="L63" s="375">
        <f t="shared" si="2"/>
        <v>4976384470</v>
      </c>
    </row>
    <row r="64" spans="1:12" ht="13.5" thickBot="1" x14ac:dyDescent="0.25">
      <c r="A64" s="32">
        <v>38388</v>
      </c>
      <c r="B64" s="419">
        <v>37463459</v>
      </c>
      <c r="C64" s="419">
        <v>142353801</v>
      </c>
      <c r="D64" s="419">
        <v>75487346</v>
      </c>
      <c r="E64" s="419">
        <v>53265154</v>
      </c>
      <c r="F64" s="419">
        <v>97211237</v>
      </c>
      <c r="G64" s="419">
        <v>122455875</v>
      </c>
      <c r="H64" s="420">
        <v>70861982</v>
      </c>
      <c r="I64" s="419">
        <f t="shared" si="11"/>
        <v>290529094</v>
      </c>
      <c r="J64" s="419">
        <f t="shared" si="12"/>
        <v>599098854</v>
      </c>
      <c r="K64" s="366">
        <f t="shared" ref="K64:K74" si="13">K63+J64</f>
        <v>1098647442</v>
      </c>
      <c r="L64" s="375">
        <f t="shared" si="2"/>
        <v>5277817382</v>
      </c>
    </row>
    <row r="65" spans="1:12" ht="13.5" thickBot="1" x14ac:dyDescent="0.25">
      <c r="A65" s="33">
        <v>38416</v>
      </c>
      <c r="B65" s="347">
        <v>45618901</v>
      </c>
      <c r="C65" s="347">
        <v>200573338</v>
      </c>
      <c r="D65" s="347">
        <v>91325270</v>
      </c>
      <c r="E65" s="347">
        <v>80249200</v>
      </c>
      <c r="F65" s="347">
        <v>154031023</v>
      </c>
      <c r="G65" s="347">
        <v>131042850</v>
      </c>
      <c r="H65" s="347">
        <v>25601000</v>
      </c>
      <c r="I65" s="419">
        <f t="shared" si="11"/>
        <v>310674873</v>
      </c>
      <c r="J65" s="419">
        <f t="shared" si="12"/>
        <v>728441582</v>
      </c>
      <c r="K65" s="366">
        <f t="shared" si="13"/>
        <v>1827089024</v>
      </c>
      <c r="L65" s="375">
        <f t="shared" si="2"/>
        <v>5471396453</v>
      </c>
    </row>
    <row r="66" spans="1:12" ht="13.5" thickBot="1" x14ac:dyDescent="0.25">
      <c r="A66" s="33">
        <v>38447</v>
      </c>
      <c r="B66" s="347">
        <v>36151038</v>
      </c>
      <c r="C66" s="421">
        <v>239270334</v>
      </c>
      <c r="D66" s="347">
        <v>129341474</v>
      </c>
      <c r="E66" s="421">
        <v>94409377</v>
      </c>
      <c r="F66" s="421">
        <v>174474138</v>
      </c>
      <c r="G66" s="347">
        <v>131614000</v>
      </c>
      <c r="H66" s="347">
        <v>22310000</v>
      </c>
      <c r="I66" s="419">
        <f t="shared" ref="I66:I86" si="14">SUM(F66:H66)</f>
        <v>328398138</v>
      </c>
      <c r="J66" s="420">
        <f t="shared" ref="J66:J86" si="15">SUM(B66:H66)</f>
        <v>827570361</v>
      </c>
      <c r="K66" s="366">
        <f t="shared" si="13"/>
        <v>2654659385</v>
      </c>
      <c r="L66" s="375">
        <f t="shared" si="2"/>
        <v>5730649746</v>
      </c>
    </row>
    <row r="67" spans="1:12" x14ac:dyDescent="0.2">
      <c r="A67" s="33">
        <v>38477</v>
      </c>
      <c r="B67" s="347">
        <v>33227795</v>
      </c>
      <c r="C67" s="347">
        <v>207598783</v>
      </c>
      <c r="D67" s="347">
        <v>126027849</v>
      </c>
      <c r="E67" s="347">
        <v>79370400</v>
      </c>
      <c r="F67" s="347">
        <v>166354960</v>
      </c>
      <c r="G67" s="347">
        <v>133515000</v>
      </c>
      <c r="H67" s="347">
        <v>17195000</v>
      </c>
      <c r="I67" s="419">
        <f t="shared" si="14"/>
        <v>317064960</v>
      </c>
      <c r="J67" s="347">
        <f t="shared" si="15"/>
        <v>763289787</v>
      </c>
      <c r="K67" s="366">
        <f t="shared" si="13"/>
        <v>3417949172</v>
      </c>
      <c r="L67" s="375">
        <f t="shared" si="2"/>
        <v>6024159601</v>
      </c>
    </row>
    <row r="68" spans="1:12" x14ac:dyDescent="0.2">
      <c r="A68" s="33">
        <v>38508</v>
      </c>
      <c r="B68" s="347">
        <v>24819168</v>
      </c>
      <c r="C68" s="347">
        <v>222425806</v>
      </c>
      <c r="D68" s="421">
        <v>129029079</v>
      </c>
      <c r="E68" s="347">
        <v>86496650</v>
      </c>
      <c r="F68" s="347">
        <v>140885850</v>
      </c>
      <c r="G68" s="421">
        <v>165916218</v>
      </c>
      <c r="H68" s="347">
        <v>32300000</v>
      </c>
      <c r="I68" s="421">
        <f t="shared" si="14"/>
        <v>339102068</v>
      </c>
      <c r="J68" s="347">
        <f t="shared" si="15"/>
        <v>801872771</v>
      </c>
      <c r="K68" s="366">
        <f t="shared" si="13"/>
        <v>4219821943</v>
      </c>
      <c r="L68" s="375">
        <f t="shared" si="2"/>
        <v>6250946921</v>
      </c>
    </row>
    <row r="69" spans="1:12" x14ac:dyDescent="0.2">
      <c r="A69" s="33">
        <v>38538</v>
      </c>
      <c r="B69" s="347">
        <v>17101677</v>
      </c>
      <c r="C69" s="347">
        <v>167416140</v>
      </c>
      <c r="D69" s="347">
        <v>101304693</v>
      </c>
      <c r="E69" s="347">
        <v>61208690</v>
      </c>
      <c r="F69" s="347">
        <v>91788850</v>
      </c>
      <c r="G69" s="347">
        <v>92843210</v>
      </c>
      <c r="H69" s="347">
        <v>68375000</v>
      </c>
      <c r="I69" s="347">
        <f t="shared" si="14"/>
        <v>253007060</v>
      </c>
      <c r="J69" s="347">
        <f t="shared" si="15"/>
        <v>600038260</v>
      </c>
      <c r="K69" s="366">
        <f t="shared" si="13"/>
        <v>4819860203</v>
      </c>
      <c r="L69" s="375">
        <f t="shared" si="2"/>
        <v>6459487346</v>
      </c>
    </row>
    <row r="70" spans="1:12" x14ac:dyDescent="0.2">
      <c r="A70" s="33">
        <v>38569</v>
      </c>
      <c r="B70" s="347">
        <v>18985788</v>
      </c>
      <c r="C70" s="347">
        <v>171956013</v>
      </c>
      <c r="D70" s="347">
        <v>114109319</v>
      </c>
      <c r="E70" s="347">
        <v>55131100</v>
      </c>
      <c r="F70" s="347">
        <v>107603500</v>
      </c>
      <c r="G70" s="347">
        <v>52075900</v>
      </c>
      <c r="H70" s="347">
        <v>19500000</v>
      </c>
      <c r="I70" s="347">
        <f t="shared" si="14"/>
        <v>179179400</v>
      </c>
      <c r="J70" s="347">
        <f t="shared" si="15"/>
        <v>539361620</v>
      </c>
      <c r="K70" s="366">
        <f t="shared" si="13"/>
        <v>5359221823</v>
      </c>
      <c r="L70" s="375">
        <f t="shared" si="2"/>
        <v>6643807781</v>
      </c>
    </row>
    <row r="71" spans="1:12" x14ac:dyDescent="0.2">
      <c r="A71" s="33">
        <v>38600</v>
      </c>
      <c r="B71" s="347">
        <v>16843550</v>
      </c>
      <c r="C71" s="347">
        <v>156993459</v>
      </c>
      <c r="D71" s="347">
        <v>88192441</v>
      </c>
      <c r="E71" s="347">
        <v>57181600</v>
      </c>
      <c r="F71" s="347">
        <v>90133315</v>
      </c>
      <c r="G71" s="347">
        <v>56839000</v>
      </c>
      <c r="H71" s="347">
        <v>6400000</v>
      </c>
      <c r="I71" s="347">
        <f t="shared" si="14"/>
        <v>153372315</v>
      </c>
      <c r="J71" s="347">
        <f t="shared" si="15"/>
        <v>472583365</v>
      </c>
      <c r="K71" s="366">
        <f t="shared" si="13"/>
        <v>5831805188</v>
      </c>
      <c r="L71" s="375">
        <f t="shared" si="2"/>
        <v>6821764192</v>
      </c>
    </row>
    <row r="72" spans="1:12" x14ac:dyDescent="0.2">
      <c r="A72" s="33">
        <v>38630</v>
      </c>
      <c r="B72" s="347">
        <v>10579145</v>
      </c>
      <c r="C72" s="347">
        <v>107338992</v>
      </c>
      <c r="D72" s="347">
        <v>63013433</v>
      </c>
      <c r="E72" s="347">
        <v>40886051</v>
      </c>
      <c r="F72" s="347">
        <v>48480100</v>
      </c>
      <c r="G72" s="347">
        <v>68730550</v>
      </c>
      <c r="H72" s="347">
        <v>11000000</v>
      </c>
      <c r="I72" s="347">
        <f t="shared" si="14"/>
        <v>128210650</v>
      </c>
      <c r="J72" s="347">
        <f t="shared" si="15"/>
        <v>350028271</v>
      </c>
      <c r="K72" s="366">
        <f t="shared" si="13"/>
        <v>6181833459</v>
      </c>
      <c r="L72" s="375">
        <f t="shared" si="2"/>
        <v>6864036591</v>
      </c>
    </row>
    <row r="73" spans="1:12" x14ac:dyDescent="0.2">
      <c r="A73" s="33">
        <v>38661</v>
      </c>
      <c r="B73" s="347">
        <v>10906671</v>
      </c>
      <c r="C73" s="347">
        <v>145569713</v>
      </c>
      <c r="D73" s="347">
        <v>85018850</v>
      </c>
      <c r="E73" s="347">
        <v>35762567</v>
      </c>
      <c r="F73" s="347">
        <v>85544220</v>
      </c>
      <c r="G73" s="347">
        <v>47802000</v>
      </c>
      <c r="H73" s="347">
        <v>13350000</v>
      </c>
      <c r="I73" s="347">
        <f t="shared" si="14"/>
        <v>146696220</v>
      </c>
      <c r="J73" s="347">
        <f t="shared" si="15"/>
        <v>423954021</v>
      </c>
      <c r="K73" s="366">
        <f t="shared" si="13"/>
        <v>6605787480</v>
      </c>
      <c r="L73" s="376">
        <f t="shared" si="2"/>
        <v>6996321795</v>
      </c>
    </row>
    <row r="74" spans="1:12" ht="13.5" thickBot="1" x14ac:dyDescent="0.25">
      <c r="A74" s="72">
        <v>38691</v>
      </c>
      <c r="B74" s="348">
        <v>11091050</v>
      </c>
      <c r="C74" s="348">
        <v>97069566</v>
      </c>
      <c r="D74" s="348">
        <v>72042787</v>
      </c>
      <c r="E74" s="348">
        <v>35357900</v>
      </c>
      <c r="F74" s="348">
        <v>83250550</v>
      </c>
      <c r="G74" s="348">
        <v>32445000</v>
      </c>
      <c r="H74" s="348">
        <v>31100000</v>
      </c>
      <c r="I74" s="348">
        <f t="shared" si="14"/>
        <v>146795550</v>
      </c>
      <c r="J74" s="348">
        <f t="shared" si="15"/>
        <v>362356853</v>
      </c>
      <c r="K74" s="367">
        <f t="shared" si="13"/>
        <v>6968144333</v>
      </c>
      <c r="L74" s="375">
        <f t="shared" si="2"/>
        <v>6968144333</v>
      </c>
    </row>
    <row r="75" spans="1:12" x14ac:dyDescent="0.2">
      <c r="A75" s="129">
        <v>38723</v>
      </c>
      <c r="B75" s="336">
        <v>10379211</v>
      </c>
      <c r="C75" s="336">
        <v>94281918</v>
      </c>
      <c r="D75" s="336">
        <v>70061629</v>
      </c>
      <c r="E75" s="336">
        <v>45485500</v>
      </c>
      <c r="F75" s="336">
        <v>75766900</v>
      </c>
      <c r="G75" s="336">
        <v>106150615</v>
      </c>
      <c r="H75" s="336">
        <v>21398000</v>
      </c>
      <c r="I75" s="337">
        <f t="shared" si="14"/>
        <v>203315515</v>
      </c>
      <c r="J75" s="422">
        <f t="shared" si="15"/>
        <v>423523773</v>
      </c>
      <c r="K75" s="368">
        <f>J75</f>
        <v>423523773</v>
      </c>
      <c r="L75" s="374">
        <f t="shared" si="2"/>
        <v>6892119518</v>
      </c>
    </row>
    <row r="76" spans="1:12" x14ac:dyDescent="0.2">
      <c r="A76" s="132">
        <v>38754</v>
      </c>
      <c r="B76" s="373">
        <v>6921130</v>
      </c>
      <c r="C76" s="373">
        <v>88477692</v>
      </c>
      <c r="D76" s="373">
        <v>38368100</v>
      </c>
      <c r="E76" s="373">
        <v>40625538</v>
      </c>
      <c r="F76" s="373">
        <v>46634860</v>
      </c>
      <c r="G76" s="373">
        <v>45766500</v>
      </c>
      <c r="H76" s="373">
        <v>61426515</v>
      </c>
      <c r="I76" s="423">
        <f t="shared" si="14"/>
        <v>153827875</v>
      </c>
      <c r="J76" s="380">
        <f t="shared" si="15"/>
        <v>328220335</v>
      </c>
      <c r="K76" s="369">
        <f t="shared" ref="K76:K86" si="16">K75+J76</f>
        <v>751744108</v>
      </c>
      <c r="L76" s="374">
        <f t="shared" si="2"/>
        <v>6621240999</v>
      </c>
    </row>
    <row r="77" spans="1:12" x14ac:dyDescent="0.2">
      <c r="A77" s="132">
        <v>38782</v>
      </c>
      <c r="B77" s="373">
        <v>11371925</v>
      </c>
      <c r="C77" s="373">
        <v>122345449</v>
      </c>
      <c r="D77" s="373">
        <v>68924600</v>
      </c>
      <c r="E77" s="373">
        <v>59691150</v>
      </c>
      <c r="F77" s="373">
        <v>96026500</v>
      </c>
      <c r="G77" s="373">
        <v>92079000</v>
      </c>
      <c r="H77" s="373">
        <v>23000000</v>
      </c>
      <c r="I77" s="423">
        <f t="shared" si="14"/>
        <v>211105500</v>
      </c>
      <c r="J77" s="380">
        <f t="shared" si="15"/>
        <v>473438624</v>
      </c>
      <c r="K77" s="369">
        <f t="shared" si="16"/>
        <v>1225182732</v>
      </c>
      <c r="L77" s="374">
        <f t="shared" si="2"/>
        <v>6366238041</v>
      </c>
    </row>
    <row r="78" spans="1:12" x14ac:dyDescent="0.2">
      <c r="A78" s="132">
        <v>38813</v>
      </c>
      <c r="B78" s="373">
        <v>12237298</v>
      </c>
      <c r="C78" s="373">
        <v>98220821</v>
      </c>
      <c r="D78" s="373">
        <v>73519200</v>
      </c>
      <c r="E78" s="373">
        <v>40367084</v>
      </c>
      <c r="F78" s="373">
        <v>108957089</v>
      </c>
      <c r="G78" s="373">
        <v>100289372</v>
      </c>
      <c r="H78" s="373">
        <v>31175000</v>
      </c>
      <c r="I78" s="423">
        <f t="shared" si="14"/>
        <v>240421461</v>
      </c>
      <c r="J78" s="380">
        <f t="shared" si="15"/>
        <v>464765864</v>
      </c>
      <c r="K78" s="369">
        <f t="shared" si="16"/>
        <v>1689948596</v>
      </c>
      <c r="L78" s="374">
        <f t="shared" si="2"/>
        <v>6003433544</v>
      </c>
    </row>
    <row r="79" spans="1:12" x14ac:dyDescent="0.2">
      <c r="A79" s="132">
        <v>38843</v>
      </c>
      <c r="B79" s="373">
        <v>14216415</v>
      </c>
      <c r="C79" s="373">
        <v>98498570</v>
      </c>
      <c r="D79" s="373">
        <v>72616263</v>
      </c>
      <c r="E79" s="373">
        <v>40285307</v>
      </c>
      <c r="F79" s="373">
        <v>86381165</v>
      </c>
      <c r="G79" s="373">
        <v>103944890</v>
      </c>
      <c r="H79" s="373">
        <v>16480000</v>
      </c>
      <c r="I79" s="423">
        <f t="shared" si="14"/>
        <v>206806055</v>
      </c>
      <c r="J79" s="380">
        <f t="shared" si="15"/>
        <v>432422610</v>
      </c>
      <c r="K79" s="369">
        <f t="shared" si="16"/>
        <v>2122371206</v>
      </c>
      <c r="L79" s="374">
        <f t="shared" si="2"/>
        <v>5672566367</v>
      </c>
    </row>
    <row r="80" spans="1:12" x14ac:dyDescent="0.2">
      <c r="A80" s="132">
        <v>38874</v>
      </c>
      <c r="B80" s="373">
        <v>12240125</v>
      </c>
      <c r="C80" s="373">
        <v>103519160</v>
      </c>
      <c r="D80" s="373">
        <v>54863088</v>
      </c>
      <c r="E80" s="373">
        <v>35099206</v>
      </c>
      <c r="F80" s="373">
        <v>87756250</v>
      </c>
      <c r="G80" s="373">
        <v>71415000</v>
      </c>
      <c r="H80" s="373">
        <v>13475000</v>
      </c>
      <c r="I80" s="423">
        <f t="shared" si="14"/>
        <v>172646250</v>
      </c>
      <c r="J80" s="380">
        <f t="shared" si="15"/>
        <v>378367829</v>
      </c>
      <c r="K80" s="369">
        <f t="shared" si="16"/>
        <v>2500739035</v>
      </c>
      <c r="L80" s="374">
        <f t="shared" ref="L80:L91" si="17">SUM(J69:J80)</f>
        <v>5249061425</v>
      </c>
    </row>
    <row r="81" spans="1:12" x14ac:dyDescent="0.2">
      <c r="A81" s="132">
        <v>38904</v>
      </c>
      <c r="B81" s="373">
        <v>10107026</v>
      </c>
      <c r="C81" s="373">
        <v>70769400</v>
      </c>
      <c r="D81" s="373">
        <v>35408800</v>
      </c>
      <c r="E81" s="373">
        <v>22510385</v>
      </c>
      <c r="F81" s="373">
        <v>41535090</v>
      </c>
      <c r="G81" s="373">
        <v>51195000</v>
      </c>
      <c r="H81" s="373">
        <v>12225000</v>
      </c>
      <c r="I81" s="423">
        <f t="shared" si="14"/>
        <v>104955090</v>
      </c>
      <c r="J81" s="380">
        <f t="shared" si="15"/>
        <v>243750701</v>
      </c>
      <c r="K81" s="369">
        <f t="shared" si="16"/>
        <v>2744489736</v>
      </c>
      <c r="L81" s="374">
        <f t="shared" si="17"/>
        <v>4892773866</v>
      </c>
    </row>
    <row r="82" spans="1:12" x14ac:dyDescent="0.2">
      <c r="A82" s="132">
        <v>38935</v>
      </c>
      <c r="B82" s="373">
        <v>10740065</v>
      </c>
      <c r="C82" s="373">
        <v>75050156</v>
      </c>
      <c r="D82" s="373">
        <v>30152548</v>
      </c>
      <c r="E82" s="373">
        <v>19518800</v>
      </c>
      <c r="F82" s="373">
        <v>53930100</v>
      </c>
      <c r="G82" s="373">
        <v>32385000</v>
      </c>
      <c r="H82" s="373">
        <v>11100000</v>
      </c>
      <c r="I82" s="423">
        <f t="shared" si="14"/>
        <v>97415100</v>
      </c>
      <c r="J82" s="380">
        <f t="shared" si="15"/>
        <v>232876669</v>
      </c>
      <c r="K82" s="369">
        <f t="shared" si="16"/>
        <v>2977366405</v>
      </c>
      <c r="L82" s="374">
        <f t="shared" si="17"/>
        <v>4586288915</v>
      </c>
    </row>
    <row r="83" spans="1:12" x14ac:dyDescent="0.2">
      <c r="A83" s="132">
        <v>38966</v>
      </c>
      <c r="B83" s="373">
        <v>10652754</v>
      </c>
      <c r="C83" s="373">
        <v>73242157</v>
      </c>
      <c r="D83" s="373">
        <v>27614500</v>
      </c>
      <c r="E83" s="373">
        <v>21511999</v>
      </c>
      <c r="F83" s="373">
        <v>32308850</v>
      </c>
      <c r="G83" s="373">
        <v>85175000</v>
      </c>
      <c r="H83" s="373">
        <v>17700000</v>
      </c>
      <c r="I83" s="423">
        <f t="shared" si="14"/>
        <v>135183850</v>
      </c>
      <c r="J83" s="380">
        <f t="shared" si="15"/>
        <v>268205260</v>
      </c>
      <c r="K83" s="369">
        <f t="shared" si="16"/>
        <v>3245571665</v>
      </c>
      <c r="L83" s="374">
        <f t="shared" si="17"/>
        <v>4381910810</v>
      </c>
    </row>
    <row r="84" spans="1:12" x14ac:dyDescent="0.2">
      <c r="A84" s="132">
        <v>38996</v>
      </c>
      <c r="B84" s="373">
        <v>11903948</v>
      </c>
      <c r="C84" s="373">
        <v>58695734</v>
      </c>
      <c r="D84" s="373">
        <v>24214650</v>
      </c>
      <c r="E84" s="373">
        <v>15183050</v>
      </c>
      <c r="F84" s="373">
        <v>39988120</v>
      </c>
      <c r="G84" s="373">
        <v>53971133</v>
      </c>
      <c r="H84" s="373">
        <v>23150000</v>
      </c>
      <c r="I84" s="423">
        <f t="shared" si="14"/>
        <v>117109253</v>
      </c>
      <c r="J84" s="380">
        <f t="shared" si="15"/>
        <v>227106635</v>
      </c>
      <c r="K84" s="369">
        <f t="shared" si="16"/>
        <v>3472678300</v>
      </c>
      <c r="L84" s="374">
        <f t="shared" si="17"/>
        <v>4258989174</v>
      </c>
    </row>
    <row r="85" spans="1:12" x14ac:dyDescent="0.2">
      <c r="A85" s="132">
        <v>39027</v>
      </c>
      <c r="B85" s="373">
        <v>11317105</v>
      </c>
      <c r="C85" s="373">
        <v>59202698</v>
      </c>
      <c r="D85" s="373">
        <v>24375990</v>
      </c>
      <c r="E85" s="373">
        <v>17077051</v>
      </c>
      <c r="F85" s="373">
        <v>37986276</v>
      </c>
      <c r="G85" s="373">
        <v>47334590</v>
      </c>
      <c r="H85" s="373">
        <v>29195000</v>
      </c>
      <c r="I85" s="423">
        <f t="shared" si="14"/>
        <v>114515866</v>
      </c>
      <c r="J85" s="380">
        <f t="shared" si="15"/>
        <v>226488710</v>
      </c>
      <c r="K85" s="369">
        <f t="shared" si="16"/>
        <v>3699167010</v>
      </c>
      <c r="L85" s="374">
        <f t="shared" si="17"/>
        <v>4061523863</v>
      </c>
    </row>
    <row r="86" spans="1:12" ht="13.5" thickBot="1" x14ac:dyDescent="0.25">
      <c r="A86" s="321">
        <v>39057</v>
      </c>
      <c r="B86" s="424">
        <v>13665537</v>
      </c>
      <c r="C86" s="424">
        <v>62835806</v>
      </c>
      <c r="D86" s="424">
        <v>32329840</v>
      </c>
      <c r="E86" s="424">
        <v>21469999</v>
      </c>
      <c r="F86" s="424">
        <v>52464399</v>
      </c>
      <c r="G86" s="424">
        <v>57061667</v>
      </c>
      <c r="H86" s="424">
        <v>13825000</v>
      </c>
      <c r="I86" s="425">
        <f t="shared" si="14"/>
        <v>123351066</v>
      </c>
      <c r="J86" s="426">
        <f t="shared" si="15"/>
        <v>253652248</v>
      </c>
      <c r="K86" s="370">
        <f t="shared" si="16"/>
        <v>3952819258</v>
      </c>
      <c r="L86" s="377">
        <f t="shared" si="17"/>
        <v>3952819258</v>
      </c>
    </row>
    <row r="87" spans="1:12" x14ac:dyDescent="0.2">
      <c r="A87" s="302">
        <v>39088</v>
      </c>
      <c r="B87" s="307">
        <v>16603005</v>
      </c>
      <c r="C87" s="308">
        <v>44586595</v>
      </c>
      <c r="D87" s="308">
        <v>37470990</v>
      </c>
      <c r="E87" s="308">
        <v>25493443</v>
      </c>
      <c r="F87" s="308">
        <v>58885120</v>
      </c>
      <c r="G87" s="308">
        <v>45440000</v>
      </c>
      <c r="H87" s="309">
        <v>35600000</v>
      </c>
      <c r="I87" s="310">
        <f t="shared" ref="I87:I98" si="18">SUM(F87:H87)</f>
        <v>139925120</v>
      </c>
      <c r="J87" s="381">
        <f t="shared" ref="J87:J98" si="19">SUM(B87:H87)</f>
        <v>264079153</v>
      </c>
      <c r="K87" s="371">
        <f>J87</f>
        <v>264079153</v>
      </c>
      <c r="L87" s="378">
        <f t="shared" si="17"/>
        <v>3793374638</v>
      </c>
    </row>
    <row r="88" spans="1:12" x14ac:dyDescent="0.2">
      <c r="A88" s="303">
        <v>39119</v>
      </c>
      <c r="B88" s="305">
        <v>12436495</v>
      </c>
      <c r="C88" s="301">
        <v>58713667</v>
      </c>
      <c r="D88" s="301">
        <v>27075630</v>
      </c>
      <c r="E88" s="301">
        <v>20621250</v>
      </c>
      <c r="F88" s="301">
        <v>67693750</v>
      </c>
      <c r="G88" s="301">
        <v>66869302</v>
      </c>
      <c r="H88" s="306">
        <v>31815468</v>
      </c>
      <c r="I88" s="311">
        <f>SUM(F88:H88)</f>
        <v>166378520</v>
      </c>
      <c r="J88" s="293">
        <f>SUM(B88:H88)</f>
        <v>285225562</v>
      </c>
      <c r="K88" s="372">
        <f>K87+J88</f>
        <v>549304715</v>
      </c>
      <c r="L88" s="379">
        <f>SUM(J77:J88)</f>
        <v>3750379865</v>
      </c>
    </row>
    <row r="89" spans="1:12" x14ac:dyDescent="0.2">
      <c r="A89" s="303">
        <v>39147</v>
      </c>
      <c r="B89" s="305">
        <v>21158049</v>
      </c>
      <c r="C89" s="301">
        <v>81270761</v>
      </c>
      <c r="D89" s="301">
        <v>48394170</v>
      </c>
      <c r="E89" s="301">
        <v>38236360</v>
      </c>
      <c r="F89" s="301">
        <v>86694753</v>
      </c>
      <c r="G89" s="301">
        <v>107490989</v>
      </c>
      <c r="H89" s="306">
        <v>25300000</v>
      </c>
      <c r="I89" s="311">
        <f t="shared" si="18"/>
        <v>219485742</v>
      </c>
      <c r="J89" s="354">
        <f t="shared" si="19"/>
        <v>408545082</v>
      </c>
      <c r="K89" s="372">
        <f>K88+J89</f>
        <v>957849797</v>
      </c>
      <c r="L89" s="379">
        <f t="shared" si="17"/>
        <v>3685486323</v>
      </c>
    </row>
    <row r="90" spans="1:12" x14ac:dyDescent="0.2">
      <c r="A90" s="303">
        <v>39178</v>
      </c>
      <c r="B90" s="305">
        <v>23999595</v>
      </c>
      <c r="C90" s="301">
        <v>78687851</v>
      </c>
      <c r="D90" s="301">
        <v>47635550</v>
      </c>
      <c r="E90" s="301">
        <v>42250650</v>
      </c>
      <c r="F90" s="301">
        <v>82854150</v>
      </c>
      <c r="G90" s="301">
        <v>100200109</v>
      </c>
      <c r="H90" s="306">
        <v>28450000</v>
      </c>
      <c r="I90" s="311">
        <f t="shared" si="18"/>
        <v>211504259</v>
      </c>
      <c r="J90" s="354">
        <f t="shared" si="19"/>
        <v>404077905</v>
      </c>
      <c r="K90" s="372">
        <f t="shared" ref="K90:K98" si="20">K89+J90</f>
        <v>1361927702</v>
      </c>
      <c r="L90" s="379">
        <f t="shared" si="17"/>
        <v>3624798364</v>
      </c>
    </row>
    <row r="91" spans="1:12" x14ac:dyDescent="0.2">
      <c r="A91" s="303">
        <v>39208</v>
      </c>
      <c r="B91" s="305">
        <v>24095150</v>
      </c>
      <c r="C91" s="301">
        <v>81960205</v>
      </c>
      <c r="D91" s="301">
        <v>63642175</v>
      </c>
      <c r="E91" s="301">
        <v>38465495</v>
      </c>
      <c r="F91" s="301">
        <v>76265901</v>
      </c>
      <c r="G91" s="301">
        <v>72945774</v>
      </c>
      <c r="H91" s="306">
        <v>27200000</v>
      </c>
      <c r="I91" s="311">
        <f t="shared" si="18"/>
        <v>176411675</v>
      </c>
      <c r="J91" s="354">
        <f t="shared" si="19"/>
        <v>384574700</v>
      </c>
      <c r="K91" s="372">
        <f t="shared" si="20"/>
        <v>1746502402</v>
      </c>
      <c r="L91" s="379">
        <f t="shared" si="17"/>
        <v>3576950454</v>
      </c>
    </row>
    <row r="92" spans="1:12" x14ac:dyDescent="0.2">
      <c r="A92" s="303">
        <v>39239</v>
      </c>
      <c r="B92" s="305">
        <v>19567814</v>
      </c>
      <c r="C92" s="301">
        <v>83545032</v>
      </c>
      <c r="D92" s="301">
        <v>42768138</v>
      </c>
      <c r="E92" s="301">
        <v>30642412</v>
      </c>
      <c r="F92" s="301">
        <v>83018335</v>
      </c>
      <c r="G92" s="301">
        <v>82855750</v>
      </c>
      <c r="H92" s="306">
        <v>86859000</v>
      </c>
      <c r="I92" s="311">
        <f t="shared" si="18"/>
        <v>252733085</v>
      </c>
      <c r="J92" s="354">
        <f t="shared" si="19"/>
        <v>429256481</v>
      </c>
      <c r="K92" s="372">
        <f t="shared" si="20"/>
        <v>2175758883</v>
      </c>
      <c r="L92" s="379">
        <f t="shared" ref="L92:L99" si="21">SUM(J81:J92)</f>
        <v>3627839106</v>
      </c>
    </row>
    <row r="93" spans="1:12" x14ac:dyDescent="0.2">
      <c r="A93" s="303">
        <v>39269</v>
      </c>
      <c r="B93" s="305">
        <v>15235506</v>
      </c>
      <c r="C93" s="301">
        <v>53539024</v>
      </c>
      <c r="D93" s="301">
        <v>33431703</v>
      </c>
      <c r="E93" s="301">
        <v>14432985</v>
      </c>
      <c r="F93" s="301">
        <v>40697000</v>
      </c>
      <c r="G93" s="301">
        <v>53586375</v>
      </c>
      <c r="H93" s="306">
        <v>22275000</v>
      </c>
      <c r="I93" s="311">
        <f t="shared" si="18"/>
        <v>116558375</v>
      </c>
      <c r="J93" s="354">
        <f t="shared" si="19"/>
        <v>233197593</v>
      </c>
      <c r="K93" s="372">
        <f t="shared" si="20"/>
        <v>2408956476</v>
      </c>
      <c r="L93" s="379">
        <f t="shared" si="21"/>
        <v>3617285998</v>
      </c>
    </row>
    <row r="94" spans="1:12" x14ac:dyDescent="0.2">
      <c r="A94" s="303">
        <v>39300</v>
      </c>
      <c r="B94" s="305">
        <v>16406150</v>
      </c>
      <c r="C94" s="301">
        <v>60195318</v>
      </c>
      <c r="D94" s="301">
        <v>32964745</v>
      </c>
      <c r="E94" s="301">
        <v>20390716</v>
      </c>
      <c r="F94" s="301">
        <v>43500000</v>
      </c>
      <c r="G94" s="301">
        <v>31120000</v>
      </c>
      <c r="H94" s="306">
        <v>10705332</v>
      </c>
      <c r="I94" s="311">
        <f t="shared" si="18"/>
        <v>85325332</v>
      </c>
      <c r="J94" s="354">
        <f t="shared" si="19"/>
        <v>215282261</v>
      </c>
      <c r="K94" s="372">
        <f t="shared" si="20"/>
        <v>2624238737</v>
      </c>
      <c r="L94" s="379">
        <f t="shared" si="21"/>
        <v>3599691590</v>
      </c>
    </row>
    <row r="95" spans="1:12" x14ac:dyDescent="0.2">
      <c r="A95" s="303">
        <v>39331</v>
      </c>
      <c r="B95" s="305">
        <v>13438125</v>
      </c>
      <c r="C95" s="301">
        <v>47323135</v>
      </c>
      <c r="D95" s="301">
        <v>26400540</v>
      </c>
      <c r="E95" s="301">
        <v>12879519</v>
      </c>
      <c r="F95" s="301">
        <v>28924000</v>
      </c>
      <c r="G95" s="301">
        <v>46602500</v>
      </c>
      <c r="H95" s="306">
        <v>5750000</v>
      </c>
      <c r="I95" s="311">
        <f t="shared" si="18"/>
        <v>81276500</v>
      </c>
      <c r="J95" s="354">
        <f t="shared" si="19"/>
        <v>181317819</v>
      </c>
      <c r="K95" s="372">
        <f t="shared" si="20"/>
        <v>2805556556</v>
      </c>
      <c r="L95" s="379">
        <f t="shared" si="21"/>
        <v>3512804149</v>
      </c>
    </row>
    <row r="96" spans="1:12" x14ac:dyDescent="0.2">
      <c r="A96" s="303">
        <v>39361</v>
      </c>
      <c r="B96" s="327">
        <v>16436207</v>
      </c>
      <c r="C96" s="328">
        <v>46719250</v>
      </c>
      <c r="D96" s="328">
        <v>31127390</v>
      </c>
      <c r="E96" s="328">
        <v>21805000</v>
      </c>
      <c r="F96" s="328">
        <v>43922500</v>
      </c>
      <c r="G96" s="328">
        <v>45090000</v>
      </c>
      <c r="H96" s="328">
        <v>5350000</v>
      </c>
      <c r="I96" s="311">
        <f t="shared" si="18"/>
        <v>94362500</v>
      </c>
      <c r="J96" s="354">
        <f t="shared" si="19"/>
        <v>210450347</v>
      </c>
      <c r="K96" s="372">
        <f t="shared" si="20"/>
        <v>3016006903</v>
      </c>
      <c r="L96" s="379">
        <f t="shared" si="21"/>
        <v>3496147861</v>
      </c>
    </row>
    <row r="97" spans="1:12" x14ac:dyDescent="0.2">
      <c r="A97" s="303">
        <v>39392</v>
      </c>
      <c r="B97" s="327">
        <v>15107332</v>
      </c>
      <c r="C97" s="328">
        <v>42744474</v>
      </c>
      <c r="D97" s="328">
        <v>18916974</v>
      </c>
      <c r="E97" s="328">
        <v>19404500</v>
      </c>
      <c r="F97" s="328">
        <v>36795675</v>
      </c>
      <c r="G97" s="328">
        <v>40179638</v>
      </c>
      <c r="H97" s="328">
        <v>27600250</v>
      </c>
      <c r="I97" s="311">
        <f t="shared" si="18"/>
        <v>104575563</v>
      </c>
      <c r="J97" s="354">
        <f t="shared" si="19"/>
        <v>200748843</v>
      </c>
      <c r="K97" s="372">
        <f t="shared" si="20"/>
        <v>3216755746</v>
      </c>
      <c r="L97" s="379">
        <f t="shared" si="21"/>
        <v>3470407994</v>
      </c>
    </row>
    <row r="98" spans="1:12" x14ac:dyDescent="0.2">
      <c r="A98" s="330">
        <v>39422</v>
      </c>
      <c r="B98" s="327">
        <v>17624799</v>
      </c>
      <c r="C98" s="328">
        <v>53129526</v>
      </c>
      <c r="D98" s="328">
        <v>28640524</v>
      </c>
      <c r="E98" s="328">
        <v>24667600</v>
      </c>
      <c r="F98" s="328">
        <v>46253000</v>
      </c>
      <c r="G98" s="328">
        <v>24982500</v>
      </c>
      <c r="H98" s="328">
        <v>29020000</v>
      </c>
      <c r="I98" s="537">
        <f t="shared" si="18"/>
        <v>100255500</v>
      </c>
      <c r="J98" s="538">
        <f t="shared" si="19"/>
        <v>224317949</v>
      </c>
      <c r="K98" s="539">
        <f t="shared" si="20"/>
        <v>3441073695</v>
      </c>
      <c r="L98" s="540">
        <f t="shared" si="21"/>
        <v>3441073695</v>
      </c>
    </row>
    <row r="99" spans="1:12" x14ac:dyDescent="0.2">
      <c r="A99" s="502">
        <v>39453</v>
      </c>
      <c r="B99" s="541">
        <v>17269999</v>
      </c>
      <c r="C99" s="541">
        <v>48757259</v>
      </c>
      <c r="D99" s="541">
        <v>28207357</v>
      </c>
      <c r="E99" s="541">
        <v>22131500</v>
      </c>
      <c r="F99" s="541">
        <v>56072500</v>
      </c>
      <c r="G99" s="541">
        <v>50035000</v>
      </c>
      <c r="H99" s="541">
        <v>27150000</v>
      </c>
      <c r="I99" s="515">
        <f>SUM(F99:H99)</f>
        <v>133257500</v>
      </c>
      <c r="J99" s="515">
        <f>SUM(B99:H99)</f>
        <v>249623615</v>
      </c>
      <c r="K99" s="542">
        <f>J99</f>
        <v>249623615</v>
      </c>
      <c r="L99" s="542">
        <f t="shared" si="21"/>
        <v>3426618157</v>
      </c>
    </row>
    <row r="100" spans="1:12" x14ac:dyDescent="0.2">
      <c r="A100" s="502">
        <v>39484</v>
      </c>
      <c r="B100" s="541">
        <v>22399360</v>
      </c>
      <c r="C100" s="541">
        <v>53185298</v>
      </c>
      <c r="D100" s="541">
        <v>33274665</v>
      </c>
      <c r="E100" s="541">
        <v>11623800</v>
      </c>
      <c r="F100" s="541">
        <v>53786000</v>
      </c>
      <c r="G100" s="541">
        <v>68797225</v>
      </c>
      <c r="H100" s="541">
        <v>20375000</v>
      </c>
      <c r="I100" s="515">
        <f>SUM(F100:H100)</f>
        <v>142958225</v>
      </c>
      <c r="J100" s="515">
        <f>SUM(B100:H100)</f>
        <v>263441348</v>
      </c>
      <c r="K100" s="515">
        <f>K99+J100</f>
        <v>513064963</v>
      </c>
      <c r="L100" s="542">
        <f>SUM(J89:J100)</f>
        <v>3404833943</v>
      </c>
    </row>
    <row r="101" spans="1:12" x14ac:dyDescent="0.2">
      <c r="A101" s="502">
        <v>39513</v>
      </c>
      <c r="B101" s="541">
        <v>36349410</v>
      </c>
      <c r="C101" s="541">
        <v>71625175</v>
      </c>
      <c r="D101" s="541">
        <v>47940871</v>
      </c>
      <c r="E101" s="541">
        <v>21577900</v>
      </c>
      <c r="F101" s="541">
        <v>52112000</v>
      </c>
      <c r="G101" s="541">
        <v>66305000</v>
      </c>
      <c r="H101" s="541">
        <v>25195000</v>
      </c>
      <c r="I101" s="515">
        <f t="shared" ref="I101:I110" si="22">SUM(F101:H101)</f>
        <v>143612000</v>
      </c>
      <c r="J101" s="515">
        <f t="shared" ref="J101:J110" si="23">SUM(B101:H101)</f>
        <v>321105356</v>
      </c>
      <c r="K101" s="515">
        <f>K100+J101</f>
        <v>834170319</v>
      </c>
      <c r="L101" s="542">
        <f t="shared" ref="L101:L111" si="24">SUM(J90:J101)</f>
        <v>3317394217</v>
      </c>
    </row>
    <row r="102" spans="1:12" x14ac:dyDescent="0.2">
      <c r="A102" s="502">
        <v>39544</v>
      </c>
      <c r="B102" s="541">
        <v>43385231</v>
      </c>
      <c r="C102" s="541">
        <v>85279085</v>
      </c>
      <c r="D102" s="541">
        <v>43566449</v>
      </c>
      <c r="E102" s="541">
        <v>31174687</v>
      </c>
      <c r="F102" s="541">
        <v>60954159</v>
      </c>
      <c r="G102" s="541">
        <v>66630062</v>
      </c>
      <c r="H102" s="541">
        <v>19112500</v>
      </c>
      <c r="I102" s="515">
        <f t="shared" si="22"/>
        <v>146696721</v>
      </c>
      <c r="J102" s="515">
        <f t="shared" si="23"/>
        <v>350102173</v>
      </c>
      <c r="K102" s="515">
        <f t="shared" ref="K102:K110" si="25">K101+J102</f>
        <v>1184272492</v>
      </c>
      <c r="L102" s="542">
        <f t="shared" si="24"/>
        <v>3263418485</v>
      </c>
    </row>
    <row r="103" spans="1:12" x14ac:dyDescent="0.2">
      <c r="A103" s="502">
        <v>39574</v>
      </c>
      <c r="B103" s="541">
        <v>42827550</v>
      </c>
      <c r="C103" s="541">
        <v>91099183</v>
      </c>
      <c r="D103" s="541">
        <v>44586100</v>
      </c>
      <c r="E103" s="541">
        <v>34483500</v>
      </c>
      <c r="F103" s="541">
        <v>74742500</v>
      </c>
      <c r="G103" s="541">
        <v>74624000</v>
      </c>
      <c r="H103" s="541">
        <v>11750000</v>
      </c>
      <c r="I103" s="515">
        <f t="shared" si="22"/>
        <v>161116500</v>
      </c>
      <c r="J103" s="515">
        <f t="shared" si="23"/>
        <v>374112833</v>
      </c>
      <c r="K103" s="515">
        <f t="shared" si="25"/>
        <v>1558385325</v>
      </c>
      <c r="L103" s="542">
        <f t="shared" si="24"/>
        <v>3252956618</v>
      </c>
    </row>
    <row r="104" spans="1:12" x14ac:dyDescent="0.2">
      <c r="A104" s="502">
        <v>39605</v>
      </c>
      <c r="B104" s="541">
        <v>38134205</v>
      </c>
      <c r="C104" s="541">
        <v>66306558</v>
      </c>
      <c r="D104" s="541">
        <v>52891400</v>
      </c>
      <c r="E104" s="541">
        <v>30541499</v>
      </c>
      <c r="F104" s="541">
        <v>61500400</v>
      </c>
      <c r="G104" s="541">
        <v>72297500</v>
      </c>
      <c r="H104" s="541">
        <v>40550000</v>
      </c>
      <c r="I104" s="515">
        <f t="shared" si="22"/>
        <v>174347900</v>
      </c>
      <c r="J104" s="515">
        <f t="shared" si="23"/>
        <v>362221562</v>
      </c>
      <c r="K104" s="515">
        <f t="shared" si="25"/>
        <v>1920606887</v>
      </c>
      <c r="L104" s="542">
        <f t="shared" si="24"/>
        <v>3185921699</v>
      </c>
    </row>
    <row r="105" spans="1:12" x14ac:dyDescent="0.2">
      <c r="A105" s="502">
        <v>39635</v>
      </c>
      <c r="B105" s="541">
        <v>36522660</v>
      </c>
      <c r="C105" s="541">
        <v>61513926</v>
      </c>
      <c r="D105" s="541">
        <v>32930000</v>
      </c>
      <c r="E105" s="541">
        <v>17120500</v>
      </c>
      <c r="F105" s="541">
        <v>41043250</v>
      </c>
      <c r="G105" s="541">
        <v>36865000</v>
      </c>
      <c r="H105" s="541">
        <v>17825000</v>
      </c>
      <c r="I105" s="515">
        <f t="shared" si="22"/>
        <v>95733250</v>
      </c>
      <c r="J105" s="515">
        <f t="shared" si="23"/>
        <v>243820336</v>
      </c>
      <c r="K105" s="515">
        <f t="shared" si="25"/>
        <v>2164427223</v>
      </c>
      <c r="L105" s="542">
        <f t="shared" si="24"/>
        <v>3196544442</v>
      </c>
    </row>
    <row r="106" spans="1:12" x14ac:dyDescent="0.2">
      <c r="A106" s="502">
        <v>39666</v>
      </c>
      <c r="B106" s="541">
        <v>41526583</v>
      </c>
      <c r="C106" s="541">
        <v>44971949</v>
      </c>
      <c r="D106" s="541">
        <v>33270000</v>
      </c>
      <c r="E106" s="541">
        <v>13362500</v>
      </c>
      <c r="F106" s="541">
        <v>43471200</v>
      </c>
      <c r="G106" s="541">
        <v>32825500</v>
      </c>
      <c r="H106" s="541">
        <v>11125000</v>
      </c>
      <c r="I106" s="515">
        <f t="shared" si="22"/>
        <v>87421700</v>
      </c>
      <c r="J106" s="515">
        <f t="shared" si="23"/>
        <v>220552732</v>
      </c>
      <c r="K106" s="515">
        <f t="shared" si="25"/>
        <v>2384979955</v>
      </c>
      <c r="L106" s="542">
        <f t="shared" si="24"/>
        <v>3201814913</v>
      </c>
    </row>
    <row r="107" spans="1:12" x14ac:dyDescent="0.2">
      <c r="A107" s="502">
        <v>39697</v>
      </c>
      <c r="B107" s="541">
        <v>36305479</v>
      </c>
      <c r="C107" s="541">
        <v>51360328</v>
      </c>
      <c r="D107" s="541">
        <v>25754400</v>
      </c>
      <c r="E107" s="541">
        <v>18986165</v>
      </c>
      <c r="F107" s="541">
        <v>25351500</v>
      </c>
      <c r="G107" s="541">
        <v>41770000</v>
      </c>
      <c r="H107" s="541">
        <v>7150000</v>
      </c>
      <c r="I107" s="515">
        <f t="shared" si="22"/>
        <v>74271500</v>
      </c>
      <c r="J107" s="515">
        <f t="shared" si="23"/>
        <v>206677872</v>
      </c>
      <c r="K107" s="515">
        <f t="shared" si="25"/>
        <v>2591657827</v>
      </c>
      <c r="L107" s="542">
        <f t="shared" si="24"/>
        <v>3227174966</v>
      </c>
    </row>
    <row r="108" spans="1:12" x14ac:dyDescent="0.2">
      <c r="A108" s="502">
        <v>39727</v>
      </c>
      <c r="B108" s="541">
        <v>38001227</v>
      </c>
      <c r="C108" s="541">
        <v>47487812</v>
      </c>
      <c r="D108" s="541">
        <v>33552330</v>
      </c>
      <c r="E108" s="541">
        <v>13660000</v>
      </c>
      <c r="F108" s="541">
        <v>31519000</v>
      </c>
      <c r="G108" s="541">
        <v>21691283</v>
      </c>
      <c r="H108" s="541">
        <v>25300000</v>
      </c>
      <c r="I108" s="515">
        <f t="shared" si="22"/>
        <v>78510283</v>
      </c>
      <c r="J108" s="515">
        <f t="shared" si="23"/>
        <v>211211652</v>
      </c>
      <c r="K108" s="515">
        <f t="shared" si="25"/>
        <v>2802869479</v>
      </c>
      <c r="L108" s="542">
        <f t="shared" si="24"/>
        <v>3227936271</v>
      </c>
    </row>
    <row r="109" spans="1:12" x14ac:dyDescent="0.2">
      <c r="A109" s="502">
        <v>39758</v>
      </c>
      <c r="B109" s="541">
        <v>33207621</v>
      </c>
      <c r="C109" s="541">
        <v>29624079</v>
      </c>
      <c r="D109" s="541">
        <v>16974500</v>
      </c>
      <c r="E109" s="541">
        <v>12785500</v>
      </c>
      <c r="F109" s="541">
        <v>14890550</v>
      </c>
      <c r="G109" s="541">
        <v>29588900</v>
      </c>
      <c r="H109" s="541"/>
      <c r="I109" s="515">
        <f t="shared" si="22"/>
        <v>44479450</v>
      </c>
      <c r="J109" s="515">
        <f t="shared" si="23"/>
        <v>137071150</v>
      </c>
      <c r="K109" s="515">
        <f t="shared" si="25"/>
        <v>2939940629</v>
      </c>
      <c r="L109" s="542">
        <f t="shared" si="24"/>
        <v>3164258578</v>
      </c>
    </row>
    <row r="110" spans="1:12" x14ac:dyDescent="0.2">
      <c r="A110" s="502">
        <v>39788</v>
      </c>
      <c r="B110" s="541">
        <v>45091191</v>
      </c>
      <c r="C110" s="541">
        <v>40389019</v>
      </c>
      <c r="D110" s="541">
        <v>21125000</v>
      </c>
      <c r="E110" s="541">
        <v>13602500</v>
      </c>
      <c r="F110" s="541">
        <v>26313062</v>
      </c>
      <c r="G110" s="541">
        <v>30175001</v>
      </c>
      <c r="H110" s="541"/>
      <c r="I110" s="515">
        <f t="shared" si="22"/>
        <v>56488063</v>
      </c>
      <c r="J110" s="515">
        <f t="shared" si="23"/>
        <v>176695773</v>
      </c>
      <c r="K110" s="515">
        <f t="shared" si="25"/>
        <v>3116636402</v>
      </c>
      <c r="L110" s="542">
        <f t="shared" si="24"/>
        <v>3116636402</v>
      </c>
    </row>
    <row r="111" spans="1:12" x14ac:dyDescent="0.2">
      <c r="A111" s="450">
        <v>39819</v>
      </c>
      <c r="B111" s="347">
        <v>36047510</v>
      </c>
      <c r="C111" s="347">
        <v>33063701</v>
      </c>
      <c r="D111" s="347">
        <v>19023650</v>
      </c>
      <c r="E111" s="347">
        <v>5227500</v>
      </c>
      <c r="F111" s="347">
        <v>26620000</v>
      </c>
      <c r="G111" s="347">
        <v>28890000</v>
      </c>
      <c r="H111" s="347">
        <v>7500000</v>
      </c>
      <c r="I111" s="451">
        <f>SUM(F111:H111)</f>
        <v>63010000</v>
      </c>
      <c r="J111" s="451">
        <f>SUM(B111:H111)</f>
        <v>156372361</v>
      </c>
      <c r="K111" s="452">
        <f>J111</f>
        <v>156372361</v>
      </c>
      <c r="L111" s="452">
        <f t="shared" si="24"/>
        <v>3023385148</v>
      </c>
    </row>
    <row r="112" spans="1:12" x14ac:dyDescent="0.2">
      <c r="A112" s="450">
        <v>39850</v>
      </c>
      <c r="B112" s="347">
        <v>46458767</v>
      </c>
      <c r="C112" s="347">
        <v>40014250</v>
      </c>
      <c r="D112" s="347">
        <v>18915250</v>
      </c>
      <c r="E112" s="347">
        <v>17055000</v>
      </c>
      <c r="F112" s="347">
        <v>23355000</v>
      </c>
      <c r="G112" s="347">
        <v>38297500</v>
      </c>
      <c r="H112" s="347">
        <v>5290000</v>
      </c>
      <c r="I112" s="451">
        <f>SUM(F112:H112)</f>
        <v>66942500</v>
      </c>
      <c r="J112" s="451">
        <f>SUM(B112:H112)</f>
        <v>189385767</v>
      </c>
      <c r="K112" s="451">
        <f>K111+J112</f>
        <v>345758128</v>
      </c>
      <c r="L112" s="452">
        <f>SUM(J101:J112)</f>
        <v>2949329567</v>
      </c>
    </row>
    <row r="113" spans="1:12" x14ac:dyDescent="0.2">
      <c r="A113" s="450">
        <v>39878</v>
      </c>
      <c r="B113" s="347">
        <v>61573573</v>
      </c>
      <c r="C113" s="347">
        <v>50291540</v>
      </c>
      <c r="D113" s="347">
        <v>30107300</v>
      </c>
      <c r="E113" s="347">
        <v>10931800</v>
      </c>
      <c r="F113" s="347">
        <v>28395400</v>
      </c>
      <c r="G113" s="347">
        <v>57429000</v>
      </c>
      <c r="H113" s="347">
        <v>38600000</v>
      </c>
      <c r="I113" s="451">
        <f t="shared" ref="I113:I134" si="26">SUM(F113:H113)</f>
        <v>124424400</v>
      </c>
      <c r="J113" s="451">
        <f t="shared" ref="J113:J134" si="27">SUM(B113:H113)</f>
        <v>277328613</v>
      </c>
      <c r="K113" s="451">
        <f>K112+J113</f>
        <v>623086741</v>
      </c>
      <c r="L113" s="452">
        <f t="shared" ref="L113:L123" si="28">SUM(J102:J113)</f>
        <v>2905552824</v>
      </c>
    </row>
    <row r="114" spans="1:12" x14ac:dyDescent="0.2">
      <c r="A114" s="450">
        <v>39909</v>
      </c>
      <c r="B114" s="347">
        <v>67404689</v>
      </c>
      <c r="C114" s="347">
        <v>56881179</v>
      </c>
      <c r="D114" s="347">
        <v>36157543</v>
      </c>
      <c r="E114" s="347">
        <v>18764500</v>
      </c>
      <c r="F114" s="347">
        <v>49759000</v>
      </c>
      <c r="G114" s="347">
        <v>34870000</v>
      </c>
      <c r="H114" s="347">
        <v>25650000</v>
      </c>
      <c r="I114" s="451">
        <f t="shared" si="26"/>
        <v>110279000</v>
      </c>
      <c r="J114" s="451">
        <f t="shared" si="27"/>
        <v>289486911</v>
      </c>
      <c r="K114" s="451">
        <f t="shared" ref="K114:K122" si="29">K113+J114</f>
        <v>912573652</v>
      </c>
      <c r="L114" s="452">
        <f t="shared" si="28"/>
        <v>2844937562</v>
      </c>
    </row>
    <row r="115" spans="1:12" x14ac:dyDescent="0.2">
      <c r="A115" s="450">
        <v>39939</v>
      </c>
      <c r="B115" s="347">
        <v>73369880</v>
      </c>
      <c r="C115" s="347">
        <v>61835263</v>
      </c>
      <c r="D115" s="347">
        <v>36003800</v>
      </c>
      <c r="E115" s="347">
        <v>19251250</v>
      </c>
      <c r="F115" s="347">
        <v>52479500</v>
      </c>
      <c r="G115" s="347">
        <v>53220000</v>
      </c>
      <c r="H115" s="347">
        <v>7200000</v>
      </c>
      <c r="I115" s="451">
        <f t="shared" si="26"/>
        <v>112899500</v>
      </c>
      <c r="J115" s="451">
        <f t="shared" si="27"/>
        <v>303359693</v>
      </c>
      <c r="K115" s="451">
        <f t="shared" si="29"/>
        <v>1215933345</v>
      </c>
      <c r="L115" s="452">
        <f t="shared" si="28"/>
        <v>2774184422</v>
      </c>
    </row>
    <row r="116" spans="1:12" x14ac:dyDescent="0.2">
      <c r="A116" s="450">
        <v>39970</v>
      </c>
      <c r="B116" s="347">
        <v>74057871</v>
      </c>
      <c r="C116" s="347">
        <v>66133185</v>
      </c>
      <c r="D116" s="347">
        <v>37063400</v>
      </c>
      <c r="E116" s="347">
        <v>26307388</v>
      </c>
      <c r="F116" s="347">
        <v>40364900</v>
      </c>
      <c r="G116" s="347">
        <v>55475000</v>
      </c>
      <c r="H116" s="347">
        <v>17850000</v>
      </c>
      <c r="I116" s="451">
        <f t="shared" si="26"/>
        <v>113689900</v>
      </c>
      <c r="J116" s="451">
        <f t="shared" si="27"/>
        <v>317251744</v>
      </c>
      <c r="K116" s="451">
        <f t="shared" si="29"/>
        <v>1533185089</v>
      </c>
      <c r="L116" s="452">
        <f t="shared" si="28"/>
        <v>2729214604</v>
      </c>
    </row>
    <row r="117" spans="1:12" x14ac:dyDescent="0.2">
      <c r="A117" s="450">
        <v>40000</v>
      </c>
      <c r="B117" s="347">
        <v>69316717</v>
      </c>
      <c r="C117" s="347">
        <v>67431450</v>
      </c>
      <c r="D117" s="347">
        <v>32613173</v>
      </c>
      <c r="E117" s="347">
        <v>16337500</v>
      </c>
      <c r="F117" s="347">
        <v>34908500</v>
      </c>
      <c r="G117" s="347">
        <v>35450000</v>
      </c>
      <c r="H117" s="347">
        <v>20000000</v>
      </c>
      <c r="I117" s="451">
        <f t="shared" si="26"/>
        <v>90358500</v>
      </c>
      <c r="J117" s="451">
        <f t="shared" si="27"/>
        <v>276057340</v>
      </c>
      <c r="K117" s="451">
        <f t="shared" si="29"/>
        <v>1809242429</v>
      </c>
      <c r="L117" s="452">
        <f t="shared" si="28"/>
        <v>2761451608</v>
      </c>
    </row>
    <row r="118" spans="1:12" x14ac:dyDescent="0.2">
      <c r="A118" s="450">
        <v>40031</v>
      </c>
      <c r="B118" s="347">
        <v>63575592</v>
      </c>
      <c r="C118" s="347">
        <v>51262295</v>
      </c>
      <c r="D118" s="347">
        <v>24950345</v>
      </c>
      <c r="E118" s="347">
        <v>15551000</v>
      </c>
      <c r="F118" s="347">
        <v>34710127</v>
      </c>
      <c r="G118" s="347">
        <v>18425000</v>
      </c>
      <c r="H118" s="347">
        <v>26335000</v>
      </c>
      <c r="I118" s="451">
        <f t="shared" si="26"/>
        <v>79470127</v>
      </c>
      <c r="J118" s="451">
        <f t="shared" si="27"/>
        <v>234809359</v>
      </c>
      <c r="K118" s="451">
        <f t="shared" si="29"/>
        <v>2044051788</v>
      </c>
      <c r="L118" s="452">
        <f t="shared" si="28"/>
        <v>2775708235</v>
      </c>
    </row>
    <row r="119" spans="1:12" x14ac:dyDescent="0.2">
      <c r="A119" s="450">
        <v>40062</v>
      </c>
      <c r="B119" s="347">
        <v>57831661</v>
      </c>
      <c r="C119" s="347">
        <v>58203066</v>
      </c>
      <c r="D119" s="347">
        <v>28248500</v>
      </c>
      <c r="E119" s="347">
        <v>14205900</v>
      </c>
      <c r="F119" s="347">
        <v>32939300</v>
      </c>
      <c r="G119" s="347">
        <v>53304000</v>
      </c>
      <c r="H119" s="347">
        <v>5225000</v>
      </c>
      <c r="I119" s="451">
        <f t="shared" si="26"/>
        <v>91468300</v>
      </c>
      <c r="J119" s="451">
        <f t="shared" si="27"/>
        <v>249957427</v>
      </c>
      <c r="K119" s="451">
        <f t="shared" si="29"/>
        <v>2294009215</v>
      </c>
      <c r="L119" s="452">
        <f t="shared" si="28"/>
        <v>2818987790</v>
      </c>
    </row>
    <row r="120" spans="1:12" x14ac:dyDescent="0.2">
      <c r="A120" s="450">
        <v>40092</v>
      </c>
      <c r="B120" s="347">
        <v>61999717</v>
      </c>
      <c r="C120" s="347">
        <v>54987195</v>
      </c>
      <c r="D120" s="347">
        <v>30580600</v>
      </c>
      <c r="E120" s="347">
        <v>20452118</v>
      </c>
      <c r="F120" s="347">
        <v>32588112</v>
      </c>
      <c r="G120" s="347">
        <v>38565000</v>
      </c>
      <c r="H120" s="347"/>
      <c r="I120" s="451">
        <f t="shared" si="26"/>
        <v>71153112</v>
      </c>
      <c r="J120" s="451">
        <f t="shared" si="27"/>
        <v>239172742</v>
      </c>
      <c r="K120" s="451">
        <f t="shared" si="29"/>
        <v>2533181957</v>
      </c>
      <c r="L120" s="452">
        <f t="shared" si="28"/>
        <v>2846948880</v>
      </c>
    </row>
    <row r="121" spans="1:12" x14ac:dyDescent="0.2">
      <c r="A121" s="450">
        <v>40123</v>
      </c>
      <c r="B121" s="347">
        <v>54290609</v>
      </c>
      <c r="C121" s="347">
        <v>54621577</v>
      </c>
      <c r="D121" s="347">
        <v>20999000</v>
      </c>
      <c r="E121" s="347">
        <v>16142000</v>
      </c>
      <c r="F121" s="347">
        <v>38200626</v>
      </c>
      <c r="G121" s="347">
        <v>16949000</v>
      </c>
      <c r="H121" s="347">
        <v>10400000</v>
      </c>
      <c r="I121" s="451">
        <f t="shared" si="26"/>
        <v>65549626</v>
      </c>
      <c r="J121" s="451">
        <f t="shared" si="27"/>
        <v>211602812</v>
      </c>
      <c r="K121" s="451">
        <f t="shared" si="29"/>
        <v>2744784769</v>
      </c>
      <c r="L121" s="452">
        <f t="shared" si="28"/>
        <v>2921480542</v>
      </c>
    </row>
    <row r="122" spans="1:12" x14ac:dyDescent="0.2">
      <c r="A122" s="450">
        <v>40153</v>
      </c>
      <c r="B122" s="347">
        <v>65565261</v>
      </c>
      <c r="C122" s="347">
        <v>61435064</v>
      </c>
      <c r="D122" s="347">
        <v>35099050</v>
      </c>
      <c r="E122" s="347">
        <v>22864000</v>
      </c>
      <c r="F122" s="347">
        <v>36961650</v>
      </c>
      <c r="G122" s="347">
        <v>43755000</v>
      </c>
      <c r="H122" s="347">
        <v>9560000</v>
      </c>
      <c r="I122" s="451">
        <f t="shared" si="26"/>
        <v>90276650</v>
      </c>
      <c r="J122" s="451">
        <f t="shared" si="27"/>
        <v>275240025</v>
      </c>
      <c r="K122" s="451">
        <f t="shared" si="29"/>
        <v>3020024794</v>
      </c>
      <c r="L122" s="452">
        <f t="shared" si="28"/>
        <v>3020024794</v>
      </c>
    </row>
    <row r="123" spans="1:12" x14ac:dyDescent="0.2">
      <c r="A123" s="502">
        <v>40184</v>
      </c>
      <c r="B123" s="725">
        <v>58529340</v>
      </c>
      <c r="C123" s="725">
        <v>50234285</v>
      </c>
      <c r="D123" s="725">
        <v>32485750</v>
      </c>
      <c r="E123" s="725">
        <v>15531500</v>
      </c>
      <c r="F123" s="725">
        <v>30634000</v>
      </c>
      <c r="G123" s="725">
        <v>47219740</v>
      </c>
      <c r="H123" s="725">
        <v>34900000</v>
      </c>
      <c r="I123" s="720">
        <f t="shared" si="26"/>
        <v>112753740</v>
      </c>
      <c r="J123" s="720">
        <f t="shared" si="27"/>
        <v>269534615</v>
      </c>
      <c r="K123" s="720">
        <f>SUM(B123:H123)</f>
        <v>269534615</v>
      </c>
      <c r="L123" s="542">
        <f t="shared" si="28"/>
        <v>3133187048</v>
      </c>
    </row>
    <row r="124" spans="1:12" x14ac:dyDescent="0.2">
      <c r="A124" s="502">
        <v>40215</v>
      </c>
      <c r="B124" s="725">
        <v>65137428</v>
      </c>
      <c r="C124" s="725">
        <v>56826116</v>
      </c>
      <c r="D124" s="725">
        <v>26645800</v>
      </c>
      <c r="E124" s="725">
        <v>18107200</v>
      </c>
      <c r="F124" s="725">
        <v>36347900</v>
      </c>
      <c r="G124" s="725">
        <v>20475000</v>
      </c>
      <c r="H124" s="725">
        <v>11150000</v>
      </c>
      <c r="I124" s="720">
        <f t="shared" si="26"/>
        <v>67972900</v>
      </c>
      <c r="J124" s="720">
        <f t="shared" si="27"/>
        <v>234689444</v>
      </c>
      <c r="K124" s="720">
        <f t="shared" ref="K124:K134" si="30">K123+J124</f>
        <v>504224059</v>
      </c>
      <c r="L124" s="542">
        <f>SUM(J113:J124)</f>
        <v>3178490725</v>
      </c>
    </row>
    <row r="125" spans="1:12" x14ac:dyDescent="0.2">
      <c r="A125" s="502">
        <v>40243</v>
      </c>
      <c r="B125" s="725">
        <v>94672590</v>
      </c>
      <c r="C125" s="725">
        <v>84686987</v>
      </c>
      <c r="D125" s="725">
        <v>49731653</v>
      </c>
      <c r="E125" s="725">
        <v>24585900</v>
      </c>
      <c r="F125" s="725">
        <v>58457516</v>
      </c>
      <c r="G125" s="725">
        <v>73687500</v>
      </c>
      <c r="H125" s="725">
        <v>51447000</v>
      </c>
      <c r="I125" s="720">
        <f t="shared" si="26"/>
        <v>183592016</v>
      </c>
      <c r="J125" s="720">
        <f t="shared" si="27"/>
        <v>437269146</v>
      </c>
      <c r="K125" s="720">
        <f t="shared" si="30"/>
        <v>941493205</v>
      </c>
      <c r="L125" s="542">
        <f t="shared" ref="L125:L135" si="31">SUM(J114:J125)</f>
        <v>3338431258</v>
      </c>
    </row>
    <row r="126" spans="1:12" x14ac:dyDescent="0.2">
      <c r="A126" s="502">
        <v>40274</v>
      </c>
      <c r="B126" s="725">
        <v>105611869</v>
      </c>
      <c r="C126" s="725">
        <v>94536809</v>
      </c>
      <c r="D126" s="725">
        <v>57199415</v>
      </c>
      <c r="E126" s="725">
        <v>37300099</v>
      </c>
      <c r="F126" s="725">
        <v>89985633</v>
      </c>
      <c r="G126" s="725">
        <v>80811500</v>
      </c>
      <c r="H126" s="725">
        <v>5650000</v>
      </c>
      <c r="I126" s="720">
        <f t="shared" si="26"/>
        <v>176447133</v>
      </c>
      <c r="J126" s="720">
        <f t="shared" si="27"/>
        <v>471095325</v>
      </c>
      <c r="K126" s="720">
        <f t="shared" si="30"/>
        <v>1412588530</v>
      </c>
      <c r="L126" s="542">
        <f t="shared" si="31"/>
        <v>3520039672</v>
      </c>
    </row>
    <row r="127" spans="1:12" x14ac:dyDescent="0.2">
      <c r="A127" s="502">
        <v>40304</v>
      </c>
      <c r="B127" s="725">
        <v>86416499</v>
      </c>
      <c r="C127" s="725">
        <v>70818645</v>
      </c>
      <c r="D127" s="725">
        <v>38737951</v>
      </c>
      <c r="E127" s="725">
        <v>28024783</v>
      </c>
      <c r="F127" s="725">
        <v>75788500</v>
      </c>
      <c r="G127" s="725">
        <v>76605811</v>
      </c>
      <c r="H127" s="725">
        <v>16200000</v>
      </c>
      <c r="I127" s="720">
        <f t="shared" si="26"/>
        <v>168594311</v>
      </c>
      <c r="J127" s="720">
        <f t="shared" si="27"/>
        <v>392592189</v>
      </c>
      <c r="K127" s="720">
        <f t="shared" si="30"/>
        <v>1805180719</v>
      </c>
      <c r="L127" s="542">
        <f t="shared" si="31"/>
        <v>3609272168</v>
      </c>
    </row>
    <row r="128" spans="1:12" x14ac:dyDescent="0.2">
      <c r="A128" s="502">
        <v>40335</v>
      </c>
      <c r="B128" s="725">
        <v>80277700</v>
      </c>
      <c r="C128" s="725">
        <v>81056705</v>
      </c>
      <c r="D128" s="725">
        <v>48069868</v>
      </c>
      <c r="E128" s="725">
        <v>22158000</v>
      </c>
      <c r="F128" s="725">
        <v>51320000</v>
      </c>
      <c r="G128" s="725">
        <v>67135500</v>
      </c>
      <c r="H128" s="725">
        <v>17000000</v>
      </c>
      <c r="I128" s="720">
        <f t="shared" si="26"/>
        <v>135455500</v>
      </c>
      <c r="J128" s="720">
        <f t="shared" si="27"/>
        <v>367017773</v>
      </c>
      <c r="K128" s="720">
        <f t="shared" si="30"/>
        <v>2172198492</v>
      </c>
      <c r="L128" s="542">
        <f t="shared" si="31"/>
        <v>3659038197</v>
      </c>
    </row>
    <row r="129" spans="1:12" x14ac:dyDescent="0.2">
      <c r="A129" s="502">
        <v>40365</v>
      </c>
      <c r="B129" s="725">
        <v>56740372</v>
      </c>
      <c r="C129" s="725">
        <v>53112393</v>
      </c>
      <c r="D129" s="725">
        <v>31574500</v>
      </c>
      <c r="E129" s="725">
        <v>25001875</v>
      </c>
      <c r="F129" s="725">
        <v>51121500</v>
      </c>
      <c r="G129" s="725">
        <v>46110000</v>
      </c>
      <c r="H129" s="725">
        <v>80100000</v>
      </c>
      <c r="I129" s="720">
        <f t="shared" si="26"/>
        <v>177331500</v>
      </c>
      <c r="J129" s="720">
        <f t="shared" si="27"/>
        <v>343760640</v>
      </c>
      <c r="K129" s="720">
        <f t="shared" si="30"/>
        <v>2515959132</v>
      </c>
      <c r="L129" s="542">
        <f t="shared" si="31"/>
        <v>3726741497</v>
      </c>
    </row>
    <row r="130" spans="1:12" x14ac:dyDescent="0.2">
      <c r="A130" s="502">
        <v>40396</v>
      </c>
      <c r="B130" s="725">
        <v>63491188</v>
      </c>
      <c r="C130" s="725">
        <v>44177400</v>
      </c>
      <c r="D130" s="725">
        <v>21382500</v>
      </c>
      <c r="E130" s="725">
        <v>19853150</v>
      </c>
      <c r="F130" s="725">
        <v>34956000</v>
      </c>
      <c r="G130" s="725">
        <v>19177500</v>
      </c>
      <c r="H130" s="725"/>
      <c r="I130" s="720">
        <f t="shared" si="26"/>
        <v>54133500</v>
      </c>
      <c r="J130" s="720">
        <f t="shared" si="27"/>
        <v>203037738</v>
      </c>
      <c r="K130" s="720">
        <f t="shared" si="30"/>
        <v>2718996870</v>
      </c>
      <c r="L130" s="542">
        <f t="shared" si="31"/>
        <v>3694969876</v>
      </c>
    </row>
    <row r="131" spans="1:12" x14ac:dyDescent="0.2">
      <c r="A131" s="502">
        <v>40427</v>
      </c>
      <c r="B131" s="725">
        <v>53592507</v>
      </c>
      <c r="C131" s="725">
        <v>42478341</v>
      </c>
      <c r="D131" s="725">
        <v>25996415</v>
      </c>
      <c r="E131" s="725">
        <v>12403908</v>
      </c>
      <c r="F131" s="725">
        <v>35784000</v>
      </c>
      <c r="G131" s="725">
        <v>25400000</v>
      </c>
      <c r="H131" s="725"/>
      <c r="I131" s="720">
        <f t="shared" si="26"/>
        <v>61184000</v>
      </c>
      <c r="J131" s="720">
        <f t="shared" si="27"/>
        <v>195655171</v>
      </c>
      <c r="K131" s="720">
        <f t="shared" si="30"/>
        <v>2914652041</v>
      </c>
      <c r="L131" s="542">
        <f t="shared" si="31"/>
        <v>3640667620</v>
      </c>
    </row>
    <row r="132" spans="1:12" x14ac:dyDescent="0.2">
      <c r="A132" s="502">
        <v>40457</v>
      </c>
      <c r="B132" s="725">
        <v>49125776</v>
      </c>
      <c r="C132" s="725">
        <v>38175337</v>
      </c>
      <c r="D132" s="725">
        <v>19667990</v>
      </c>
      <c r="E132" s="725">
        <v>8094599</v>
      </c>
      <c r="F132" s="725">
        <v>27034430</v>
      </c>
      <c r="G132" s="725">
        <v>27310000</v>
      </c>
      <c r="H132" s="725">
        <v>20600000</v>
      </c>
      <c r="I132" s="720">
        <f t="shared" si="26"/>
        <v>74944430</v>
      </c>
      <c r="J132" s="720">
        <f t="shared" si="27"/>
        <v>190008132</v>
      </c>
      <c r="K132" s="720">
        <f t="shared" si="30"/>
        <v>3104660173</v>
      </c>
      <c r="L132" s="542">
        <f t="shared" si="31"/>
        <v>3591503010</v>
      </c>
    </row>
    <row r="133" spans="1:12" x14ac:dyDescent="0.2">
      <c r="A133" s="502">
        <v>40488</v>
      </c>
      <c r="B133" s="725">
        <v>49139186</v>
      </c>
      <c r="C133" s="725">
        <v>47639731</v>
      </c>
      <c r="D133" s="725">
        <v>23819055</v>
      </c>
      <c r="E133" s="725">
        <v>13709000</v>
      </c>
      <c r="F133" s="725">
        <v>27730350</v>
      </c>
      <c r="G133" s="725">
        <v>29965000</v>
      </c>
      <c r="H133" s="725">
        <v>5250000</v>
      </c>
      <c r="I133" s="720">
        <f t="shared" si="26"/>
        <v>62945350</v>
      </c>
      <c r="J133" s="720">
        <f t="shared" si="27"/>
        <v>197252322</v>
      </c>
      <c r="K133" s="720">
        <f t="shared" si="30"/>
        <v>3301912495</v>
      </c>
      <c r="L133" s="542">
        <f t="shared" si="31"/>
        <v>3577152520</v>
      </c>
    </row>
    <row r="134" spans="1:12" ht="13.5" thickBot="1" x14ac:dyDescent="0.25">
      <c r="A134" s="734">
        <v>40518</v>
      </c>
      <c r="B134" s="741">
        <v>66330371</v>
      </c>
      <c r="C134" s="741">
        <v>58882375</v>
      </c>
      <c r="D134" s="741">
        <v>30265900</v>
      </c>
      <c r="E134" s="741">
        <v>19481500</v>
      </c>
      <c r="F134" s="741">
        <v>35581100</v>
      </c>
      <c r="G134" s="741">
        <v>35270000</v>
      </c>
      <c r="H134" s="741">
        <v>25350000</v>
      </c>
      <c r="I134" s="742">
        <f t="shared" si="26"/>
        <v>96201100</v>
      </c>
      <c r="J134" s="742">
        <f t="shared" si="27"/>
        <v>271161246</v>
      </c>
      <c r="K134" s="742">
        <f t="shared" si="30"/>
        <v>3573073741</v>
      </c>
      <c r="L134" s="743">
        <f t="shared" si="31"/>
        <v>3573073741</v>
      </c>
    </row>
    <row r="135" spans="1:12" x14ac:dyDescent="0.2">
      <c r="A135" s="731">
        <v>40549</v>
      </c>
      <c r="B135" s="765">
        <v>60646310</v>
      </c>
      <c r="C135" s="764">
        <v>45530689</v>
      </c>
      <c r="D135" s="764">
        <v>22011400</v>
      </c>
      <c r="E135" s="764">
        <v>11131000</v>
      </c>
      <c r="F135" s="764">
        <v>37215764</v>
      </c>
      <c r="G135" s="764">
        <v>50400000</v>
      </c>
      <c r="H135" s="764">
        <v>20040000</v>
      </c>
      <c r="I135" s="745">
        <f t="shared" ref="I135:I146" si="32">SUM(F135:H135)</f>
        <v>107655764</v>
      </c>
      <c r="J135" s="745">
        <f t="shared" ref="J135:J146" si="33">SUM(B135:H135)</f>
        <v>246975163</v>
      </c>
      <c r="K135" s="745">
        <f>SUM(B135:H135)</f>
        <v>246975163</v>
      </c>
      <c r="L135" s="746">
        <f t="shared" si="31"/>
        <v>3550514289</v>
      </c>
    </row>
    <row r="136" spans="1:12" x14ac:dyDescent="0.2">
      <c r="A136" s="732">
        <v>40580</v>
      </c>
      <c r="B136" s="782">
        <v>69306190</v>
      </c>
      <c r="C136" s="773">
        <v>65508642</v>
      </c>
      <c r="D136" s="773">
        <v>33055900</v>
      </c>
      <c r="E136" s="773">
        <v>29121750</v>
      </c>
      <c r="F136" s="773">
        <v>38500683</v>
      </c>
      <c r="G136" s="773">
        <v>33650000</v>
      </c>
      <c r="H136" s="773">
        <v>23000000</v>
      </c>
      <c r="I136" s="543">
        <f t="shared" si="32"/>
        <v>95150683</v>
      </c>
      <c r="J136" s="543">
        <f t="shared" si="33"/>
        <v>292143165</v>
      </c>
      <c r="K136" s="543">
        <f t="shared" ref="K136:K146" si="34">K135+J136</f>
        <v>539118328</v>
      </c>
      <c r="L136" s="375">
        <f>SUM(J125:J136)</f>
        <v>3607968010</v>
      </c>
    </row>
    <row r="137" spans="1:12" x14ac:dyDescent="0.2">
      <c r="A137" s="732">
        <v>40608</v>
      </c>
      <c r="B137" s="782">
        <v>105708630</v>
      </c>
      <c r="C137" s="773">
        <v>88131636</v>
      </c>
      <c r="D137" s="773">
        <v>51070400</v>
      </c>
      <c r="E137" s="773">
        <v>31378915</v>
      </c>
      <c r="F137" s="773">
        <v>90085500</v>
      </c>
      <c r="G137" s="773">
        <v>52675000</v>
      </c>
      <c r="H137" s="773">
        <v>28300000</v>
      </c>
      <c r="I137" s="543">
        <f t="shared" si="32"/>
        <v>171060500</v>
      </c>
      <c r="J137" s="543">
        <f t="shared" si="33"/>
        <v>447350081</v>
      </c>
      <c r="K137" s="543">
        <f t="shared" si="34"/>
        <v>986468409</v>
      </c>
      <c r="L137" s="375">
        <f t="shared" ref="L137:L146" si="35">SUM(J126:J137)</f>
        <v>3618048945</v>
      </c>
    </row>
    <row r="138" spans="1:12" x14ac:dyDescent="0.2">
      <c r="A138" s="732">
        <v>40639</v>
      </c>
      <c r="B138" s="782">
        <v>103900855</v>
      </c>
      <c r="C138" s="773">
        <v>94313668</v>
      </c>
      <c r="D138" s="773">
        <v>62330745</v>
      </c>
      <c r="E138" s="773">
        <v>32288775</v>
      </c>
      <c r="F138" s="773">
        <v>82017999</v>
      </c>
      <c r="G138" s="773">
        <v>122294743</v>
      </c>
      <c r="H138" s="773">
        <v>7000000</v>
      </c>
      <c r="I138" s="543">
        <f t="shared" si="32"/>
        <v>211312742</v>
      </c>
      <c r="J138" s="543">
        <f t="shared" si="33"/>
        <v>504146785</v>
      </c>
      <c r="K138" s="543">
        <f t="shared" si="34"/>
        <v>1490615194</v>
      </c>
      <c r="L138" s="375">
        <f t="shared" si="35"/>
        <v>3651100405</v>
      </c>
    </row>
    <row r="139" spans="1:12" x14ac:dyDescent="0.2">
      <c r="A139" s="732">
        <v>40669</v>
      </c>
      <c r="B139" s="782">
        <v>85784831</v>
      </c>
      <c r="C139" s="773">
        <v>90583973</v>
      </c>
      <c r="D139" s="773">
        <v>43399910</v>
      </c>
      <c r="E139" s="773">
        <v>38777700</v>
      </c>
      <c r="F139" s="773">
        <v>84956300</v>
      </c>
      <c r="G139" s="773">
        <v>86859250</v>
      </c>
      <c r="H139" s="773">
        <v>45315000</v>
      </c>
      <c r="I139" s="543">
        <f t="shared" si="32"/>
        <v>217130550</v>
      </c>
      <c r="J139" s="543">
        <f t="shared" si="33"/>
        <v>475676964</v>
      </c>
      <c r="K139" s="543">
        <f t="shared" si="34"/>
        <v>1966292158</v>
      </c>
      <c r="L139" s="375">
        <f t="shared" si="35"/>
        <v>3734185180</v>
      </c>
    </row>
    <row r="140" spans="1:12" x14ac:dyDescent="0.2">
      <c r="A140" s="732">
        <v>40700</v>
      </c>
      <c r="B140" s="782">
        <v>76849490</v>
      </c>
      <c r="C140" s="773">
        <v>89781842</v>
      </c>
      <c r="D140" s="773">
        <v>54553126</v>
      </c>
      <c r="E140" s="773">
        <v>26848975</v>
      </c>
      <c r="F140" s="773">
        <v>77295528</v>
      </c>
      <c r="G140" s="773">
        <v>72647500</v>
      </c>
      <c r="H140" s="773"/>
      <c r="I140" s="543">
        <f t="shared" si="32"/>
        <v>149943028</v>
      </c>
      <c r="J140" s="543">
        <f t="shared" si="33"/>
        <v>397976461</v>
      </c>
      <c r="K140" s="543">
        <f t="shared" si="34"/>
        <v>2364268619</v>
      </c>
      <c r="L140" s="375">
        <f t="shared" si="35"/>
        <v>3765143868</v>
      </c>
    </row>
    <row r="141" spans="1:12" x14ac:dyDescent="0.2">
      <c r="A141" s="732">
        <v>40730</v>
      </c>
      <c r="B141" s="782">
        <v>60561431</v>
      </c>
      <c r="C141" s="773">
        <v>61346229</v>
      </c>
      <c r="D141" s="773">
        <v>31267214</v>
      </c>
      <c r="E141" s="773">
        <v>22047800</v>
      </c>
      <c r="F141" s="773">
        <v>44449250</v>
      </c>
      <c r="G141" s="773">
        <v>50150000</v>
      </c>
      <c r="H141" s="773">
        <v>34825000</v>
      </c>
      <c r="I141" s="543">
        <f t="shared" si="32"/>
        <v>129424250</v>
      </c>
      <c r="J141" s="543">
        <f t="shared" si="33"/>
        <v>304646924</v>
      </c>
      <c r="K141" s="543">
        <f t="shared" si="34"/>
        <v>2668915543</v>
      </c>
      <c r="L141" s="375">
        <f t="shared" si="35"/>
        <v>3726030152</v>
      </c>
    </row>
    <row r="142" spans="1:12" x14ac:dyDescent="0.2">
      <c r="A142" s="732">
        <v>40761</v>
      </c>
      <c r="B142" s="782">
        <v>69146969</v>
      </c>
      <c r="C142" s="773">
        <v>60654223</v>
      </c>
      <c r="D142" s="773">
        <v>28937310</v>
      </c>
      <c r="E142" s="773">
        <v>11679900</v>
      </c>
      <c r="F142" s="773">
        <v>31836500</v>
      </c>
      <c r="G142" s="773">
        <v>34611000</v>
      </c>
      <c r="H142" s="773">
        <v>25300000</v>
      </c>
      <c r="I142" s="543">
        <f t="shared" si="32"/>
        <v>91747500</v>
      </c>
      <c r="J142" s="543">
        <f t="shared" si="33"/>
        <v>262165902</v>
      </c>
      <c r="K142" s="543">
        <f t="shared" si="34"/>
        <v>2931081445</v>
      </c>
      <c r="L142" s="375">
        <f t="shared" si="35"/>
        <v>3785158316</v>
      </c>
    </row>
    <row r="143" spans="1:12" x14ac:dyDescent="0.2">
      <c r="A143" s="732">
        <v>40792</v>
      </c>
      <c r="B143" s="782">
        <v>58874017</v>
      </c>
      <c r="C143" s="773">
        <v>49230269</v>
      </c>
      <c r="D143" s="773">
        <v>24541283</v>
      </c>
      <c r="E143" s="773">
        <v>15651390</v>
      </c>
      <c r="F143" s="773">
        <v>24826500</v>
      </c>
      <c r="G143" s="773">
        <v>35993750</v>
      </c>
      <c r="H143" s="773">
        <v>12600000</v>
      </c>
      <c r="I143" s="543">
        <f t="shared" si="32"/>
        <v>73420250</v>
      </c>
      <c r="J143" s="543">
        <f t="shared" si="33"/>
        <v>221717209</v>
      </c>
      <c r="K143" s="543">
        <f t="shared" si="34"/>
        <v>3152798654</v>
      </c>
      <c r="L143" s="375">
        <f t="shared" si="35"/>
        <v>3811220354</v>
      </c>
    </row>
    <row r="144" spans="1:12" x14ac:dyDescent="0.2">
      <c r="A144" s="732">
        <v>40822</v>
      </c>
      <c r="B144" s="782">
        <v>56140568</v>
      </c>
      <c r="C144" s="773">
        <v>38630815</v>
      </c>
      <c r="D144" s="773">
        <v>22814750</v>
      </c>
      <c r="E144" s="773">
        <v>16685335</v>
      </c>
      <c r="F144" s="773">
        <v>36392500</v>
      </c>
      <c r="G144" s="773">
        <v>32752000</v>
      </c>
      <c r="H144" s="773">
        <v>6300000</v>
      </c>
      <c r="I144" s="543">
        <f t="shared" si="32"/>
        <v>75444500</v>
      </c>
      <c r="J144" s="543">
        <f t="shared" si="33"/>
        <v>209715968</v>
      </c>
      <c r="K144" s="543">
        <f t="shared" si="34"/>
        <v>3362514622</v>
      </c>
      <c r="L144" s="375">
        <f t="shared" si="35"/>
        <v>3830928190</v>
      </c>
    </row>
    <row r="145" spans="1:12" x14ac:dyDescent="0.2">
      <c r="A145" s="732">
        <v>40853</v>
      </c>
      <c r="B145" s="782">
        <v>61429158</v>
      </c>
      <c r="C145" s="773">
        <v>39252363</v>
      </c>
      <c r="D145" s="773">
        <v>22979449</v>
      </c>
      <c r="E145" s="773">
        <v>16127000</v>
      </c>
      <c r="F145" s="773">
        <v>34365690</v>
      </c>
      <c r="G145" s="773">
        <v>24000000</v>
      </c>
      <c r="H145" s="773">
        <v>28897500</v>
      </c>
      <c r="I145" s="744">
        <f t="shared" si="32"/>
        <v>87263190</v>
      </c>
      <c r="J145" s="543">
        <f t="shared" si="33"/>
        <v>227051160</v>
      </c>
      <c r="K145" s="543">
        <f t="shared" si="34"/>
        <v>3589565782</v>
      </c>
      <c r="L145" s="375">
        <f t="shared" si="35"/>
        <v>3860727028</v>
      </c>
    </row>
    <row r="146" spans="1:12" ht="13.5" thickBot="1" x14ac:dyDescent="0.25">
      <c r="A146" s="785">
        <v>40883</v>
      </c>
      <c r="B146" s="782">
        <v>60767144</v>
      </c>
      <c r="C146" s="773">
        <v>55488187</v>
      </c>
      <c r="D146" s="773">
        <v>30103304</v>
      </c>
      <c r="E146" s="773">
        <v>18601840</v>
      </c>
      <c r="F146" s="773">
        <v>46553000</v>
      </c>
      <c r="G146" s="773">
        <v>29445000</v>
      </c>
      <c r="H146" s="773">
        <v>15050000</v>
      </c>
      <c r="I146" s="781">
        <f t="shared" si="32"/>
        <v>91048000</v>
      </c>
      <c r="J146" s="747">
        <f t="shared" si="33"/>
        <v>256008475</v>
      </c>
      <c r="K146" s="747">
        <f t="shared" si="34"/>
        <v>3845574257</v>
      </c>
      <c r="L146" s="748">
        <f t="shared" si="35"/>
        <v>3845574257</v>
      </c>
    </row>
    <row r="147" spans="1:12" x14ac:dyDescent="0.2">
      <c r="A147" s="824">
        <v>40920</v>
      </c>
      <c r="B147" s="837">
        <v>60478583</v>
      </c>
      <c r="C147" s="837">
        <v>54150604</v>
      </c>
      <c r="D147" s="837">
        <v>30657500</v>
      </c>
      <c r="E147" s="837">
        <v>17003999</v>
      </c>
      <c r="F147" s="837">
        <v>38889883</v>
      </c>
      <c r="G147" s="837">
        <v>36598414</v>
      </c>
      <c r="H147" s="837"/>
      <c r="I147" s="835">
        <f t="shared" ref="I147:I172" si="36">SUM(F147:H147)</f>
        <v>75488297</v>
      </c>
      <c r="J147" s="877">
        <f t="shared" ref="J147:J172" si="37">SUM(B147:H147)</f>
        <v>237778983</v>
      </c>
      <c r="K147" s="878">
        <f>J147</f>
        <v>237778983</v>
      </c>
      <c r="L147" s="879">
        <f t="shared" ref="L147:L170" si="38">SUM(J136:J147)</f>
        <v>3836378077</v>
      </c>
    </row>
    <row r="148" spans="1:12" x14ac:dyDescent="0.2">
      <c r="A148" s="825">
        <v>40951</v>
      </c>
      <c r="B148" s="831">
        <v>73108450</v>
      </c>
      <c r="C148" s="831">
        <v>58510453</v>
      </c>
      <c r="D148" s="831">
        <v>45285500</v>
      </c>
      <c r="E148" s="831">
        <v>15453084</v>
      </c>
      <c r="F148" s="831">
        <v>45624425</v>
      </c>
      <c r="G148" s="831">
        <v>53657500</v>
      </c>
      <c r="H148" s="831">
        <v>7600000</v>
      </c>
      <c r="I148" s="836">
        <f t="shared" si="36"/>
        <v>106881925</v>
      </c>
      <c r="J148" s="880">
        <f t="shared" si="37"/>
        <v>299239412</v>
      </c>
      <c r="K148" s="848">
        <f>K147+J148</f>
        <v>537018395</v>
      </c>
      <c r="L148" s="881">
        <f t="shared" si="38"/>
        <v>3843474324</v>
      </c>
    </row>
    <row r="149" spans="1:12" x14ac:dyDescent="0.2">
      <c r="A149" s="825">
        <v>40980</v>
      </c>
      <c r="B149" s="831">
        <v>95975643</v>
      </c>
      <c r="C149" s="831">
        <v>97817978</v>
      </c>
      <c r="D149" s="831">
        <v>69754715</v>
      </c>
      <c r="E149" s="831">
        <v>40356385</v>
      </c>
      <c r="F149" s="831">
        <v>80046232</v>
      </c>
      <c r="G149" s="831">
        <v>44320000</v>
      </c>
      <c r="H149" s="831">
        <v>30850000</v>
      </c>
      <c r="I149" s="836">
        <f t="shared" si="36"/>
        <v>155216232</v>
      </c>
      <c r="J149" s="880">
        <f t="shared" si="37"/>
        <v>459120953</v>
      </c>
      <c r="K149" s="848">
        <f>K148+J149</f>
        <v>996139348</v>
      </c>
      <c r="L149" s="881">
        <f t="shared" si="38"/>
        <v>3855245196</v>
      </c>
    </row>
    <row r="150" spans="1:12" x14ac:dyDescent="0.2">
      <c r="A150" s="827">
        <v>41011</v>
      </c>
      <c r="B150" s="831">
        <v>102488177</v>
      </c>
      <c r="C150" s="831">
        <v>100828863</v>
      </c>
      <c r="D150" s="831">
        <v>66233600</v>
      </c>
      <c r="E150" s="831">
        <v>40555620</v>
      </c>
      <c r="F150" s="831">
        <v>105839080</v>
      </c>
      <c r="G150" s="831">
        <v>84873515</v>
      </c>
      <c r="H150" s="831">
        <v>11500000</v>
      </c>
      <c r="I150" s="836">
        <f t="shared" si="36"/>
        <v>202212595</v>
      </c>
      <c r="J150" s="880">
        <f t="shared" si="37"/>
        <v>512318855</v>
      </c>
      <c r="K150" s="848">
        <f>K149+J150</f>
        <v>1508458203</v>
      </c>
      <c r="L150" s="881">
        <f t="shared" si="38"/>
        <v>3863417266</v>
      </c>
    </row>
    <row r="151" spans="1:12" x14ac:dyDescent="0.2">
      <c r="A151" s="825">
        <v>41041</v>
      </c>
      <c r="B151" s="831">
        <v>102486250</v>
      </c>
      <c r="C151" s="831">
        <v>99717169</v>
      </c>
      <c r="D151" s="831">
        <v>56825456</v>
      </c>
      <c r="E151" s="831">
        <v>49264745</v>
      </c>
      <c r="F151" s="831">
        <v>106426380</v>
      </c>
      <c r="G151" s="831">
        <v>128052000</v>
      </c>
      <c r="H151" s="831">
        <v>34400000</v>
      </c>
      <c r="I151" s="836">
        <f t="shared" si="36"/>
        <v>268878380</v>
      </c>
      <c r="J151" s="880">
        <f t="shared" si="37"/>
        <v>577172000</v>
      </c>
      <c r="K151" s="848">
        <f>K150+J151</f>
        <v>2085630203</v>
      </c>
      <c r="L151" s="881">
        <f t="shared" si="38"/>
        <v>3964912302</v>
      </c>
    </row>
    <row r="152" spans="1:12" x14ac:dyDescent="0.2">
      <c r="A152" s="825">
        <v>41072</v>
      </c>
      <c r="B152" s="831">
        <v>86961471</v>
      </c>
      <c r="C152" s="831">
        <v>100641533</v>
      </c>
      <c r="D152" s="831">
        <v>50385065</v>
      </c>
      <c r="E152" s="831">
        <v>29568345</v>
      </c>
      <c r="F152" s="831">
        <v>72750675</v>
      </c>
      <c r="G152" s="831">
        <v>68059500</v>
      </c>
      <c r="H152" s="831">
        <v>15650000</v>
      </c>
      <c r="I152" s="836">
        <f t="shared" si="36"/>
        <v>156460175</v>
      </c>
      <c r="J152" s="880">
        <f t="shared" si="37"/>
        <v>424016589</v>
      </c>
      <c r="K152" s="848">
        <f t="shared" ref="K152:K158" si="39">K151+J152</f>
        <v>2509646792</v>
      </c>
      <c r="L152" s="881">
        <f t="shared" si="38"/>
        <v>3990952430</v>
      </c>
    </row>
    <row r="153" spans="1:12" x14ac:dyDescent="0.2">
      <c r="A153" s="825">
        <v>41102</v>
      </c>
      <c r="B153" s="831">
        <v>64163706</v>
      </c>
      <c r="C153" s="831">
        <v>58789362</v>
      </c>
      <c r="D153" s="831">
        <v>36576471</v>
      </c>
      <c r="E153" s="831">
        <v>24694227</v>
      </c>
      <c r="F153" s="831">
        <v>51859237</v>
      </c>
      <c r="G153" s="831">
        <v>23977000</v>
      </c>
      <c r="H153" s="831">
        <v>20095000</v>
      </c>
      <c r="I153" s="836">
        <f t="shared" si="36"/>
        <v>95931237</v>
      </c>
      <c r="J153" s="880">
        <f t="shared" si="37"/>
        <v>280155003</v>
      </c>
      <c r="K153" s="848">
        <f t="shared" si="39"/>
        <v>2789801795</v>
      </c>
      <c r="L153" s="881">
        <f t="shared" si="38"/>
        <v>3966460509</v>
      </c>
    </row>
    <row r="154" spans="1:12" x14ac:dyDescent="0.2">
      <c r="A154" s="825">
        <v>41133</v>
      </c>
      <c r="B154" s="831">
        <v>74815444</v>
      </c>
      <c r="C154" s="831">
        <v>64557247</v>
      </c>
      <c r="D154" s="831">
        <v>35732558</v>
      </c>
      <c r="E154" s="831">
        <v>15054645</v>
      </c>
      <c r="F154" s="831">
        <v>35589270</v>
      </c>
      <c r="G154" s="831">
        <v>46340000</v>
      </c>
      <c r="H154" s="831">
        <v>19000000</v>
      </c>
      <c r="I154" s="836">
        <f t="shared" si="36"/>
        <v>100929270</v>
      </c>
      <c r="J154" s="880">
        <f t="shared" si="37"/>
        <v>291089164</v>
      </c>
      <c r="K154" s="848">
        <f t="shared" si="39"/>
        <v>3080890959</v>
      </c>
      <c r="L154" s="881">
        <f t="shared" si="38"/>
        <v>3995383771</v>
      </c>
    </row>
    <row r="155" spans="1:12" x14ac:dyDescent="0.2">
      <c r="A155" s="825">
        <v>41164</v>
      </c>
      <c r="B155" s="831">
        <v>59931597</v>
      </c>
      <c r="C155" s="831">
        <v>56025572</v>
      </c>
      <c r="D155" s="831">
        <v>36684215</v>
      </c>
      <c r="E155" s="831">
        <v>15066000</v>
      </c>
      <c r="F155" s="831">
        <v>30715000</v>
      </c>
      <c r="G155" s="831">
        <v>18175000</v>
      </c>
      <c r="H155" s="831">
        <v>6366500</v>
      </c>
      <c r="I155" s="836">
        <f t="shared" si="36"/>
        <v>55256500</v>
      </c>
      <c r="J155" s="880">
        <f t="shared" si="37"/>
        <v>222963884</v>
      </c>
      <c r="K155" s="848">
        <f t="shared" si="39"/>
        <v>3303854843</v>
      </c>
      <c r="L155" s="881">
        <f t="shared" si="38"/>
        <v>3996630446</v>
      </c>
    </row>
    <row r="156" spans="1:12" x14ac:dyDescent="0.2">
      <c r="A156" s="825">
        <v>41194</v>
      </c>
      <c r="B156" s="831">
        <v>70365961</v>
      </c>
      <c r="C156" s="831">
        <v>69482135</v>
      </c>
      <c r="D156" s="831">
        <v>34052412</v>
      </c>
      <c r="E156" s="831">
        <v>19824750</v>
      </c>
      <c r="F156" s="831">
        <v>31724000</v>
      </c>
      <c r="G156" s="831">
        <v>35044999</v>
      </c>
      <c r="H156" s="831">
        <v>5700000</v>
      </c>
      <c r="I156" s="836">
        <f t="shared" si="36"/>
        <v>72468999</v>
      </c>
      <c r="J156" s="880">
        <f t="shared" si="37"/>
        <v>266194257</v>
      </c>
      <c r="K156" s="848">
        <f t="shared" si="39"/>
        <v>3570049100</v>
      </c>
      <c r="L156" s="881">
        <f t="shared" si="38"/>
        <v>4053108735</v>
      </c>
    </row>
    <row r="157" spans="1:12" x14ac:dyDescent="0.2">
      <c r="A157" s="825">
        <v>41225</v>
      </c>
      <c r="B157" s="831">
        <v>70138691</v>
      </c>
      <c r="C157" s="831">
        <v>72903664</v>
      </c>
      <c r="D157" s="831">
        <v>35382355</v>
      </c>
      <c r="E157" s="831">
        <v>26542500</v>
      </c>
      <c r="F157" s="831">
        <v>48185175</v>
      </c>
      <c r="G157" s="831">
        <v>82585652</v>
      </c>
      <c r="H157" s="831">
        <v>27300000</v>
      </c>
      <c r="I157" s="836">
        <f t="shared" si="36"/>
        <v>158070827</v>
      </c>
      <c r="J157" s="880">
        <f t="shared" si="37"/>
        <v>363038037</v>
      </c>
      <c r="K157" s="848">
        <f t="shared" si="39"/>
        <v>3933087137</v>
      </c>
      <c r="L157" s="881">
        <f t="shared" si="38"/>
        <v>4189095612</v>
      </c>
    </row>
    <row r="158" spans="1:12" ht="13.5" thickBot="1" x14ac:dyDescent="0.25">
      <c r="A158" s="828">
        <v>41255</v>
      </c>
      <c r="B158" s="899">
        <v>74805828</v>
      </c>
      <c r="C158" s="899">
        <v>74153972</v>
      </c>
      <c r="D158" s="899">
        <v>51498688</v>
      </c>
      <c r="E158" s="899">
        <v>31791105</v>
      </c>
      <c r="F158" s="899">
        <v>66880148</v>
      </c>
      <c r="G158" s="899">
        <v>41870000</v>
      </c>
      <c r="H158" s="899">
        <v>18700000</v>
      </c>
      <c r="I158" s="900">
        <f t="shared" si="36"/>
        <v>127450148</v>
      </c>
      <c r="J158" s="901">
        <f t="shared" si="37"/>
        <v>359699741</v>
      </c>
      <c r="K158" s="882">
        <f t="shared" si="39"/>
        <v>4292786878</v>
      </c>
      <c r="L158" s="883">
        <f t="shared" si="38"/>
        <v>4292786878</v>
      </c>
    </row>
    <row r="159" spans="1:12" ht="13.5" thickBot="1" x14ac:dyDescent="0.25">
      <c r="A159" s="817">
        <v>41286</v>
      </c>
      <c r="B159" s="896">
        <v>59545866</v>
      </c>
      <c r="C159" s="896">
        <v>65393557</v>
      </c>
      <c r="D159" s="896">
        <v>36709730</v>
      </c>
      <c r="E159" s="896">
        <v>23862500</v>
      </c>
      <c r="F159" s="896">
        <v>38494500</v>
      </c>
      <c r="G159" s="896">
        <v>47570649</v>
      </c>
      <c r="H159" s="896">
        <v>5300000</v>
      </c>
      <c r="I159" s="904">
        <f t="shared" ref="I159:I160" si="40">SUM(F159:H159)</f>
        <v>91365149</v>
      </c>
      <c r="J159" s="905">
        <f t="shared" ref="J159:J160" si="41">SUM(B159:H159)</f>
        <v>276876802</v>
      </c>
      <c r="K159" s="874">
        <f>J159</f>
        <v>276876802</v>
      </c>
      <c r="L159" s="875">
        <f t="shared" si="38"/>
        <v>4331884697</v>
      </c>
    </row>
    <row r="160" spans="1:12" ht="13.5" thickBot="1" x14ac:dyDescent="0.25">
      <c r="A160" s="817">
        <v>41317</v>
      </c>
      <c r="B160" s="896">
        <v>75795380</v>
      </c>
      <c r="C160" s="896">
        <v>82166656</v>
      </c>
      <c r="D160" s="896">
        <v>41468425</v>
      </c>
      <c r="E160" s="896">
        <v>27842945</v>
      </c>
      <c r="F160" s="896">
        <v>63341720</v>
      </c>
      <c r="G160" s="896">
        <v>54247000</v>
      </c>
      <c r="H160" s="896">
        <v>10285000</v>
      </c>
      <c r="I160" s="904">
        <f t="shared" si="40"/>
        <v>127873720</v>
      </c>
      <c r="J160" s="905">
        <f t="shared" si="41"/>
        <v>355147126</v>
      </c>
      <c r="K160" s="788">
        <f>K159+J160</f>
        <v>632023928</v>
      </c>
      <c r="L160" s="875">
        <f t="shared" si="38"/>
        <v>4387792411</v>
      </c>
    </row>
    <row r="161" spans="1:12" ht="13.5" thickBot="1" x14ac:dyDescent="0.25">
      <c r="A161" s="817">
        <v>41345</v>
      </c>
      <c r="B161" s="896">
        <v>84340110</v>
      </c>
      <c r="C161" s="896">
        <v>113267659</v>
      </c>
      <c r="D161" s="896">
        <v>60859863</v>
      </c>
      <c r="E161" s="896">
        <v>34587709</v>
      </c>
      <c r="F161" s="896">
        <v>80080696</v>
      </c>
      <c r="G161" s="896">
        <v>68815000</v>
      </c>
      <c r="H161" s="896">
        <v>54550000</v>
      </c>
      <c r="I161" s="872">
        <f t="shared" si="36"/>
        <v>203445696</v>
      </c>
      <c r="J161" s="873">
        <f t="shared" si="37"/>
        <v>496501037</v>
      </c>
      <c r="K161" s="788">
        <f>K160+J161</f>
        <v>1128524965</v>
      </c>
      <c r="L161" s="875">
        <f t="shared" si="38"/>
        <v>4425172495</v>
      </c>
    </row>
    <row r="162" spans="1:12" ht="13.5" thickBot="1" x14ac:dyDescent="0.25">
      <c r="A162" s="818">
        <v>41376</v>
      </c>
      <c r="B162" s="896">
        <v>112684556</v>
      </c>
      <c r="C162" s="896">
        <v>148502075</v>
      </c>
      <c r="D162" s="896">
        <v>84937629</v>
      </c>
      <c r="E162" s="896">
        <v>51592001</v>
      </c>
      <c r="F162" s="896">
        <v>111446447</v>
      </c>
      <c r="G162" s="896">
        <v>129229785</v>
      </c>
      <c r="H162" s="896">
        <v>22250000</v>
      </c>
      <c r="I162" s="872">
        <f t="shared" si="36"/>
        <v>262926232</v>
      </c>
      <c r="J162" s="873">
        <f t="shared" si="37"/>
        <v>660642493</v>
      </c>
      <c r="K162" s="788">
        <f>K161+J162</f>
        <v>1789167458</v>
      </c>
      <c r="L162" s="875">
        <f t="shared" si="38"/>
        <v>4573496133</v>
      </c>
    </row>
    <row r="163" spans="1:12" ht="13.5" thickBot="1" x14ac:dyDescent="0.25">
      <c r="A163" s="817">
        <v>41406</v>
      </c>
      <c r="B163" s="896">
        <v>105254912</v>
      </c>
      <c r="C163" s="896">
        <v>123442813</v>
      </c>
      <c r="D163" s="896">
        <v>78079750</v>
      </c>
      <c r="E163" s="896">
        <v>62211500</v>
      </c>
      <c r="F163" s="896">
        <v>143574600</v>
      </c>
      <c r="G163" s="896">
        <v>78975000</v>
      </c>
      <c r="H163" s="896">
        <v>85090000</v>
      </c>
      <c r="I163" s="872">
        <f t="shared" si="36"/>
        <v>307639600</v>
      </c>
      <c r="J163" s="873">
        <f t="shared" si="37"/>
        <v>676628575</v>
      </c>
      <c r="K163" s="788">
        <f>K162+J163</f>
        <v>2465796033</v>
      </c>
      <c r="L163" s="875">
        <f t="shared" si="38"/>
        <v>4672952708</v>
      </c>
    </row>
    <row r="164" spans="1:12" ht="13.5" thickBot="1" x14ac:dyDescent="0.25">
      <c r="A164" s="817">
        <v>41437</v>
      </c>
      <c r="B164" s="896">
        <v>81397375</v>
      </c>
      <c r="C164" s="896">
        <v>119929568</v>
      </c>
      <c r="D164" s="896">
        <v>67569320</v>
      </c>
      <c r="E164" s="896">
        <v>32759043</v>
      </c>
      <c r="F164" s="896">
        <v>97068446</v>
      </c>
      <c r="G164" s="896">
        <v>91007657</v>
      </c>
      <c r="H164" s="896">
        <v>27750000</v>
      </c>
      <c r="I164" s="872">
        <f t="shared" si="36"/>
        <v>215826103</v>
      </c>
      <c r="J164" s="873">
        <f t="shared" si="37"/>
        <v>517481409</v>
      </c>
      <c r="K164" s="788">
        <f t="shared" ref="K164:K170" si="42">K163+J164</f>
        <v>2983277442</v>
      </c>
      <c r="L164" s="875">
        <f t="shared" si="38"/>
        <v>4766417528</v>
      </c>
    </row>
    <row r="165" spans="1:12" ht="13.5" thickBot="1" x14ac:dyDescent="0.25">
      <c r="A165" s="817">
        <v>41467</v>
      </c>
      <c r="B165" s="896">
        <v>84820119</v>
      </c>
      <c r="C165" s="896">
        <v>89819678</v>
      </c>
      <c r="D165" s="896">
        <v>49935545</v>
      </c>
      <c r="E165" s="896">
        <v>35578948</v>
      </c>
      <c r="F165" s="896">
        <v>52439352</v>
      </c>
      <c r="G165" s="896">
        <v>94757500</v>
      </c>
      <c r="H165" s="896">
        <v>22475000</v>
      </c>
      <c r="I165" s="872">
        <f t="shared" si="36"/>
        <v>169671852</v>
      </c>
      <c r="J165" s="873">
        <f t="shared" si="37"/>
        <v>429826142</v>
      </c>
      <c r="K165" s="788">
        <f t="shared" si="42"/>
        <v>3413103584</v>
      </c>
      <c r="L165" s="875">
        <f t="shared" si="38"/>
        <v>4916088667</v>
      </c>
    </row>
    <row r="166" spans="1:12" ht="13.5" thickBot="1" x14ac:dyDescent="0.25">
      <c r="A166" s="817">
        <v>41498</v>
      </c>
      <c r="B166" s="896">
        <v>84087722</v>
      </c>
      <c r="C166" s="896">
        <v>93262586</v>
      </c>
      <c r="D166" s="896">
        <v>46583947</v>
      </c>
      <c r="E166" s="896">
        <v>26720900</v>
      </c>
      <c r="F166" s="896">
        <v>58412769</v>
      </c>
      <c r="G166" s="896">
        <v>79600000</v>
      </c>
      <c r="H166" s="896">
        <v>36460500</v>
      </c>
      <c r="I166" s="872">
        <f t="shared" si="36"/>
        <v>174473269</v>
      </c>
      <c r="J166" s="873">
        <f t="shared" si="37"/>
        <v>425128424</v>
      </c>
      <c r="K166" s="788">
        <f t="shared" si="42"/>
        <v>3838232008</v>
      </c>
      <c r="L166" s="875">
        <f t="shared" si="38"/>
        <v>5050127927</v>
      </c>
    </row>
    <row r="167" spans="1:12" ht="13.5" thickBot="1" x14ac:dyDescent="0.25">
      <c r="A167" s="817">
        <v>41529</v>
      </c>
      <c r="B167" s="896">
        <v>66540343</v>
      </c>
      <c r="C167" s="896">
        <v>85832794</v>
      </c>
      <c r="D167" s="896">
        <v>49047187</v>
      </c>
      <c r="E167" s="896">
        <v>35095762</v>
      </c>
      <c r="F167" s="896">
        <v>35983941</v>
      </c>
      <c r="G167" s="896">
        <v>62477499</v>
      </c>
      <c r="H167" s="871">
        <v>20500000</v>
      </c>
      <c r="I167" s="872">
        <f t="shared" si="36"/>
        <v>118961440</v>
      </c>
      <c r="J167" s="873">
        <f t="shared" si="37"/>
        <v>355477526</v>
      </c>
      <c r="K167" s="788">
        <f t="shared" si="42"/>
        <v>4193709534</v>
      </c>
      <c r="L167" s="875">
        <f t="shared" si="38"/>
        <v>5182641569</v>
      </c>
    </row>
    <row r="168" spans="1:12" ht="13.5" thickBot="1" x14ac:dyDescent="0.25">
      <c r="A168" s="817">
        <v>41559</v>
      </c>
      <c r="B168" s="896">
        <v>64166401</v>
      </c>
      <c r="C168" s="896">
        <v>95763236</v>
      </c>
      <c r="D168" s="896">
        <v>34174900</v>
      </c>
      <c r="E168" s="896">
        <v>29968040</v>
      </c>
      <c r="F168" s="896">
        <v>43683395</v>
      </c>
      <c r="G168" s="896">
        <v>38190000</v>
      </c>
      <c r="H168" s="871">
        <v>25400000</v>
      </c>
      <c r="I168" s="872">
        <f t="shared" si="36"/>
        <v>107273395</v>
      </c>
      <c r="J168" s="873">
        <f t="shared" si="37"/>
        <v>331345972</v>
      </c>
      <c r="K168" s="788">
        <f t="shared" si="42"/>
        <v>4525055506</v>
      </c>
      <c r="L168" s="875">
        <f t="shared" si="38"/>
        <v>5247793284</v>
      </c>
    </row>
    <row r="169" spans="1:12" ht="13.5" thickBot="1" x14ac:dyDescent="0.25">
      <c r="A169" s="817">
        <v>41590</v>
      </c>
      <c r="B169" s="788">
        <v>64629843</v>
      </c>
      <c r="C169" s="788">
        <v>77256437</v>
      </c>
      <c r="D169" s="788">
        <v>44513879</v>
      </c>
      <c r="E169" s="788">
        <v>28420207</v>
      </c>
      <c r="F169" s="788">
        <v>39030031</v>
      </c>
      <c r="G169" s="788">
        <v>33487500</v>
      </c>
      <c r="H169" s="922"/>
      <c r="I169" s="872">
        <f t="shared" si="36"/>
        <v>72517531</v>
      </c>
      <c r="J169" s="873">
        <f t="shared" si="37"/>
        <v>287337897</v>
      </c>
      <c r="K169" s="788">
        <f t="shared" si="42"/>
        <v>4812393403</v>
      </c>
      <c r="L169" s="875">
        <f t="shared" si="38"/>
        <v>5172093144</v>
      </c>
    </row>
    <row r="170" spans="1:12" ht="13.5" thickBot="1" x14ac:dyDescent="0.25">
      <c r="A170" s="817">
        <v>41620</v>
      </c>
      <c r="B170" s="788">
        <v>62653476</v>
      </c>
      <c r="C170" s="788">
        <v>94613084</v>
      </c>
      <c r="D170" s="788">
        <v>55438378</v>
      </c>
      <c r="E170" s="788">
        <v>35359212</v>
      </c>
      <c r="F170" s="788">
        <v>62324000</v>
      </c>
      <c r="G170" s="788">
        <v>55392000</v>
      </c>
      <c r="H170" s="922">
        <v>5475000</v>
      </c>
      <c r="I170" s="872">
        <f t="shared" si="36"/>
        <v>123191000</v>
      </c>
      <c r="J170" s="873">
        <f t="shared" si="37"/>
        <v>371255150</v>
      </c>
      <c r="K170" s="876">
        <f t="shared" si="42"/>
        <v>5183648553</v>
      </c>
      <c r="L170" s="875">
        <f t="shared" si="38"/>
        <v>5183648553</v>
      </c>
    </row>
    <row r="171" spans="1:12" x14ac:dyDescent="0.2">
      <c r="A171" s="824">
        <v>41651</v>
      </c>
      <c r="B171" s="837">
        <v>69181399</v>
      </c>
      <c r="C171" s="837">
        <v>95517717</v>
      </c>
      <c r="D171" s="837">
        <v>51294850</v>
      </c>
      <c r="E171" s="837">
        <v>28593000</v>
      </c>
      <c r="F171" s="837">
        <v>69672510</v>
      </c>
      <c r="G171" s="837">
        <v>92875000</v>
      </c>
      <c r="H171" s="837">
        <v>50721000</v>
      </c>
      <c r="I171" s="835">
        <f t="shared" si="36"/>
        <v>213268510</v>
      </c>
      <c r="J171" s="877">
        <f t="shared" si="37"/>
        <v>457855476</v>
      </c>
      <c r="K171" s="878">
        <f>J171</f>
        <v>457855476</v>
      </c>
      <c r="L171" s="879">
        <f t="shared" ref="L171:L182" si="43">SUM(J160:J171)</f>
        <v>5364627227</v>
      </c>
    </row>
    <row r="172" spans="1:12" x14ac:dyDescent="0.2">
      <c r="A172" s="825">
        <v>41682</v>
      </c>
      <c r="B172" s="831">
        <v>70443517</v>
      </c>
      <c r="C172" s="831">
        <v>96019421</v>
      </c>
      <c r="D172" s="831">
        <v>48229287</v>
      </c>
      <c r="E172" s="831">
        <v>36743450</v>
      </c>
      <c r="F172" s="831">
        <v>70956629</v>
      </c>
      <c r="G172" s="831">
        <v>122999000</v>
      </c>
      <c r="H172" s="831">
        <v>41325000</v>
      </c>
      <c r="I172" s="836">
        <f t="shared" si="36"/>
        <v>235280629</v>
      </c>
      <c r="J172" s="880">
        <f t="shared" si="37"/>
        <v>486716304</v>
      </c>
      <c r="K172" s="848">
        <f>K171+J172</f>
        <v>944571780</v>
      </c>
      <c r="L172" s="881">
        <f t="shared" si="43"/>
        <v>5496196405</v>
      </c>
    </row>
    <row r="173" spans="1:12" x14ac:dyDescent="0.2">
      <c r="A173" s="825">
        <v>41710</v>
      </c>
      <c r="B173" s="831">
        <v>98650019</v>
      </c>
      <c r="C173" s="831">
        <v>137765557</v>
      </c>
      <c r="D173" s="831">
        <v>83844565</v>
      </c>
      <c r="E173" s="831">
        <v>48673900</v>
      </c>
      <c r="F173" s="831">
        <v>123679296</v>
      </c>
      <c r="G173" s="831">
        <v>83691058</v>
      </c>
      <c r="H173" s="831">
        <v>28600000</v>
      </c>
      <c r="I173" s="836">
        <f t="shared" ref="I173:I184" si="44">SUM(F173:H173)</f>
        <v>235970354</v>
      </c>
      <c r="J173" s="880">
        <f t="shared" ref="J173:J184" si="45">SUM(B173:H173)</f>
        <v>604904395</v>
      </c>
      <c r="K173" s="848">
        <f>K172+J173</f>
        <v>1549476175</v>
      </c>
      <c r="L173" s="881">
        <f t="shared" si="43"/>
        <v>5604599763</v>
      </c>
    </row>
    <row r="174" spans="1:12" x14ac:dyDescent="0.2">
      <c r="A174" s="827">
        <v>41741</v>
      </c>
      <c r="B174" s="831">
        <v>116709201</v>
      </c>
      <c r="C174" s="831">
        <v>156381801</v>
      </c>
      <c r="D174" s="831">
        <v>78969277</v>
      </c>
      <c r="E174" s="831">
        <v>57924830</v>
      </c>
      <c r="F174" s="831">
        <v>144514080</v>
      </c>
      <c r="G174" s="831">
        <v>165617000</v>
      </c>
      <c r="H174" s="831">
        <v>45332500</v>
      </c>
      <c r="I174" s="836">
        <f t="shared" si="44"/>
        <v>355463580</v>
      </c>
      <c r="J174" s="880">
        <f t="shared" si="45"/>
        <v>765448689</v>
      </c>
      <c r="K174" s="848">
        <f>K173+J174</f>
        <v>2314924864</v>
      </c>
      <c r="L174" s="881">
        <f t="shared" si="43"/>
        <v>5709405959</v>
      </c>
    </row>
    <row r="175" spans="1:12" x14ac:dyDescent="0.2">
      <c r="A175" s="825">
        <v>41771</v>
      </c>
      <c r="B175" s="831">
        <v>107975050</v>
      </c>
      <c r="C175" s="831">
        <v>142943814</v>
      </c>
      <c r="D175" s="831">
        <v>86919617</v>
      </c>
      <c r="E175" s="831">
        <v>68499702</v>
      </c>
      <c r="F175" s="831">
        <v>124176285</v>
      </c>
      <c r="G175" s="831">
        <v>170840148</v>
      </c>
      <c r="H175" s="831">
        <v>69695000</v>
      </c>
      <c r="I175" s="836">
        <f t="shared" si="44"/>
        <v>364711433</v>
      </c>
      <c r="J175" s="880">
        <f t="shared" si="45"/>
        <v>771049616</v>
      </c>
      <c r="K175" s="848">
        <f>K174+J175</f>
        <v>3085974480</v>
      </c>
      <c r="L175" s="881">
        <f t="shared" si="43"/>
        <v>5803827000</v>
      </c>
    </row>
    <row r="176" spans="1:12" x14ac:dyDescent="0.2">
      <c r="A176" s="825">
        <v>41802</v>
      </c>
      <c r="B176" s="831">
        <v>90215460</v>
      </c>
      <c r="C176" s="831">
        <v>144064304</v>
      </c>
      <c r="D176" s="831">
        <v>77643236</v>
      </c>
      <c r="E176" s="831">
        <v>44967226</v>
      </c>
      <c r="F176" s="831">
        <v>114841602</v>
      </c>
      <c r="G176" s="831">
        <v>63225980</v>
      </c>
      <c r="H176" s="831">
        <v>69307000</v>
      </c>
      <c r="I176" s="836">
        <f t="shared" si="44"/>
        <v>247374582</v>
      </c>
      <c r="J176" s="880">
        <f t="shared" si="45"/>
        <v>604264808</v>
      </c>
      <c r="K176" s="848">
        <f t="shared" ref="K176:K182" si="46">K175+J176</f>
        <v>3690239288</v>
      </c>
      <c r="L176" s="881">
        <f t="shared" si="43"/>
        <v>5890610399</v>
      </c>
    </row>
    <row r="177" spans="1:12" x14ac:dyDescent="0.2">
      <c r="A177" s="825">
        <v>41832</v>
      </c>
      <c r="B177" s="831">
        <v>77086967</v>
      </c>
      <c r="C177" s="831">
        <v>125210913</v>
      </c>
      <c r="D177" s="831">
        <v>42243131</v>
      </c>
      <c r="E177" s="831">
        <v>31120484</v>
      </c>
      <c r="F177" s="831">
        <v>61080785</v>
      </c>
      <c r="G177" s="831">
        <v>51166500</v>
      </c>
      <c r="H177" s="831">
        <v>49122000</v>
      </c>
      <c r="I177" s="836">
        <f t="shared" si="44"/>
        <v>161369285</v>
      </c>
      <c r="J177" s="880">
        <f t="shared" si="45"/>
        <v>437030780</v>
      </c>
      <c r="K177" s="848">
        <f t="shared" si="46"/>
        <v>4127270068</v>
      </c>
      <c r="L177" s="881">
        <f t="shared" si="43"/>
        <v>5897815037</v>
      </c>
    </row>
    <row r="178" spans="1:12" x14ac:dyDescent="0.2">
      <c r="A178" s="825">
        <v>41863</v>
      </c>
      <c r="B178" s="831">
        <v>77051586</v>
      </c>
      <c r="C178" s="831">
        <v>111805341</v>
      </c>
      <c r="D178" s="831">
        <v>54841121</v>
      </c>
      <c r="E178" s="831">
        <v>37494877</v>
      </c>
      <c r="F178" s="831">
        <v>58664911</v>
      </c>
      <c r="G178" s="831">
        <v>47862000</v>
      </c>
      <c r="H178" s="831">
        <v>47325000</v>
      </c>
      <c r="I178" s="836">
        <f t="shared" si="44"/>
        <v>153851911</v>
      </c>
      <c r="J178" s="880">
        <f t="shared" si="45"/>
        <v>435044836</v>
      </c>
      <c r="K178" s="848">
        <f t="shared" si="46"/>
        <v>4562314904</v>
      </c>
      <c r="L178" s="881">
        <f t="shared" si="43"/>
        <v>5907731449</v>
      </c>
    </row>
    <row r="179" spans="1:12" x14ac:dyDescent="0.2">
      <c r="A179" s="825">
        <v>41894</v>
      </c>
      <c r="B179" s="831">
        <v>69884573</v>
      </c>
      <c r="C179" s="831">
        <v>98862943</v>
      </c>
      <c r="D179" s="831">
        <v>46965984</v>
      </c>
      <c r="E179" s="831">
        <v>23878000</v>
      </c>
      <c r="F179" s="831">
        <v>49759150</v>
      </c>
      <c r="G179" s="831">
        <v>63932500</v>
      </c>
      <c r="H179" s="831">
        <v>28550000</v>
      </c>
      <c r="I179" s="836">
        <f t="shared" si="44"/>
        <v>142241650</v>
      </c>
      <c r="J179" s="880">
        <f t="shared" si="45"/>
        <v>381833150</v>
      </c>
      <c r="K179" s="848">
        <f t="shared" si="46"/>
        <v>4944148054</v>
      </c>
      <c r="L179" s="881">
        <f t="shared" si="43"/>
        <v>5934087073</v>
      </c>
    </row>
    <row r="180" spans="1:12" x14ac:dyDescent="0.2">
      <c r="A180" s="825">
        <v>41924</v>
      </c>
      <c r="B180" s="831">
        <v>75950013</v>
      </c>
      <c r="C180" s="831">
        <v>119301733</v>
      </c>
      <c r="D180" s="831">
        <v>56708704</v>
      </c>
      <c r="E180" s="831">
        <v>32775501</v>
      </c>
      <c r="F180" s="831">
        <v>58789910</v>
      </c>
      <c r="G180" s="831">
        <v>47866500</v>
      </c>
      <c r="H180" s="831">
        <v>58802000</v>
      </c>
      <c r="I180" s="836">
        <f t="shared" si="44"/>
        <v>165458410</v>
      </c>
      <c r="J180" s="880">
        <f t="shared" si="45"/>
        <v>450194361</v>
      </c>
      <c r="K180" s="848">
        <f t="shared" si="46"/>
        <v>5394342415</v>
      </c>
      <c r="L180" s="881">
        <f t="shared" si="43"/>
        <v>6052935462</v>
      </c>
    </row>
    <row r="181" spans="1:12" x14ac:dyDescent="0.2">
      <c r="A181" s="825">
        <v>41955</v>
      </c>
      <c r="B181" s="831">
        <v>65603130</v>
      </c>
      <c r="C181" s="831">
        <v>91430175</v>
      </c>
      <c r="D181" s="831">
        <v>49261610</v>
      </c>
      <c r="E181" s="831">
        <v>21355900</v>
      </c>
      <c r="F181" s="831">
        <v>60974850</v>
      </c>
      <c r="G181" s="831">
        <v>71812000</v>
      </c>
      <c r="H181" s="831">
        <v>25355000</v>
      </c>
      <c r="I181" s="836">
        <f t="shared" si="44"/>
        <v>158141850</v>
      </c>
      <c r="J181" s="880">
        <f t="shared" si="45"/>
        <v>385792665</v>
      </c>
      <c r="K181" s="848">
        <f t="shared" si="46"/>
        <v>5780135080</v>
      </c>
      <c r="L181" s="881">
        <f t="shared" si="43"/>
        <v>6151390230</v>
      </c>
    </row>
    <row r="182" spans="1:12" ht="13.5" thickBot="1" x14ac:dyDescent="0.25">
      <c r="A182" s="906">
        <v>41985</v>
      </c>
      <c r="B182" s="899">
        <v>77348446</v>
      </c>
      <c r="C182" s="899">
        <v>147929254</v>
      </c>
      <c r="D182" s="899">
        <v>63651676</v>
      </c>
      <c r="E182" s="899">
        <v>30858183</v>
      </c>
      <c r="F182" s="899">
        <v>83535242</v>
      </c>
      <c r="G182" s="899">
        <v>85733871</v>
      </c>
      <c r="H182" s="899">
        <v>26850000</v>
      </c>
      <c r="I182" s="900">
        <f t="shared" si="44"/>
        <v>196119113</v>
      </c>
      <c r="J182" s="901">
        <f t="shared" si="45"/>
        <v>515906672</v>
      </c>
      <c r="K182" s="844">
        <f t="shared" si="46"/>
        <v>6296041752</v>
      </c>
      <c r="L182" s="881">
        <f t="shared" si="43"/>
        <v>6296041752</v>
      </c>
    </row>
    <row r="183" spans="1:12" x14ac:dyDescent="0.2">
      <c r="A183" s="942">
        <v>42016</v>
      </c>
      <c r="B183" s="952">
        <v>56251823</v>
      </c>
      <c r="C183" s="952">
        <v>99963685</v>
      </c>
      <c r="D183" s="952">
        <v>53364267</v>
      </c>
      <c r="E183" s="952">
        <v>44315224</v>
      </c>
      <c r="F183" s="952">
        <v>76914937</v>
      </c>
      <c r="G183" s="952">
        <v>78865982</v>
      </c>
      <c r="H183" s="952">
        <v>47495000</v>
      </c>
      <c r="I183" s="946">
        <f t="shared" si="44"/>
        <v>203275919</v>
      </c>
      <c r="J183" s="947">
        <f t="shared" si="45"/>
        <v>457170918</v>
      </c>
      <c r="K183" s="874">
        <f>J183</f>
        <v>457170918</v>
      </c>
      <c r="L183" s="948">
        <f t="shared" ref="L183:L218" si="47">SUM(J172:J183)</f>
        <v>6295357194</v>
      </c>
    </row>
    <row r="184" spans="1:12" x14ac:dyDescent="0.2">
      <c r="A184" s="943">
        <v>42047</v>
      </c>
      <c r="B184" s="896">
        <v>64961928</v>
      </c>
      <c r="C184" s="896">
        <v>112088176</v>
      </c>
      <c r="D184" s="896">
        <v>45655634</v>
      </c>
      <c r="E184" s="896">
        <v>35941782</v>
      </c>
      <c r="F184" s="896">
        <v>69027580</v>
      </c>
      <c r="G184" s="896">
        <v>103089500</v>
      </c>
      <c r="H184" s="896">
        <v>62399500</v>
      </c>
      <c r="I184" s="949">
        <f t="shared" si="44"/>
        <v>234516580</v>
      </c>
      <c r="J184" s="950">
        <f t="shared" si="45"/>
        <v>493164100</v>
      </c>
      <c r="K184" s="788">
        <f>K183+J184</f>
        <v>950335018</v>
      </c>
      <c r="L184" s="951">
        <f t="shared" si="47"/>
        <v>6301804990</v>
      </c>
    </row>
    <row r="185" spans="1:12" x14ac:dyDescent="0.2">
      <c r="A185" s="943">
        <v>42075</v>
      </c>
      <c r="B185" s="896">
        <v>96456166</v>
      </c>
      <c r="C185" s="896">
        <v>180221200</v>
      </c>
      <c r="D185" s="896">
        <v>72281760</v>
      </c>
      <c r="E185" s="896">
        <v>59568839</v>
      </c>
      <c r="F185" s="896">
        <v>118738602</v>
      </c>
      <c r="G185" s="896">
        <v>152084896</v>
      </c>
      <c r="H185" s="896">
        <v>66811522</v>
      </c>
      <c r="I185" s="949">
        <f t="shared" ref="I185:I218" si="48">SUM(F185:H185)</f>
        <v>337635020</v>
      </c>
      <c r="J185" s="950">
        <f t="shared" ref="J185:J218" si="49">SUM(B185:H185)</f>
        <v>746162985</v>
      </c>
      <c r="K185" s="788">
        <f>K184+J185</f>
        <v>1696498003</v>
      </c>
      <c r="L185" s="951">
        <f t="shared" si="47"/>
        <v>6443063580</v>
      </c>
    </row>
    <row r="186" spans="1:12" x14ac:dyDescent="0.2">
      <c r="A186" s="944">
        <v>42106</v>
      </c>
      <c r="B186" s="896">
        <v>102355331</v>
      </c>
      <c r="C186" s="896">
        <v>218097282</v>
      </c>
      <c r="D186" s="896">
        <v>105991947</v>
      </c>
      <c r="E186" s="896">
        <v>72492192</v>
      </c>
      <c r="F186" s="896">
        <v>146081273</v>
      </c>
      <c r="G186" s="896">
        <v>136169298</v>
      </c>
      <c r="H186" s="896">
        <v>70511200</v>
      </c>
      <c r="I186" s="949">
        <f t="shared" si="48"/>
        <v>352761771</v>
      </c>
      <c r="J186" s="950">
        <f t="shared" si="49"/>
        <v>851698523</v>
      </c>
      <c r="K186" s="788">
        <f>K185+J186</f>
        <v>2548196526</v>
      </c>
      <c r="L186" s="951">
        <f t="shared" si="47"/>
        <v>6529313414</v>
      </c>
    </row>
    <row r="187" spans="1:12" x14ac:dyDescent="0.2">
      <c r="A187" s="943">
        <v>42136</v>
      </c>
      <c r="B187" s="896">
        <v>88103003</v>
      </c>
      <c r="C187" s="896">
        <v>185440233</v>
      </c>
      <c r="D187" s="896">
        <v>95722555</v>
      </c>
      <c r="E187" s="896">
        <v>73428691</v>
      </c>
      <c r="F187" s="896">
        <v>133521047</v>
      </c>
      <c r="G187" s="896">
        <v>133246000</v>
      </c>
      <c r="H187" s="896">
        <v>114005000</v>
      </c>
      <c r="I187" s="949">
        <f t="shared" si="48"/>
        <v>380772047</v>
      </c>
      <c r="J187" s="950">
        <f t="shared" si="49"/>
        <v>823466529</v>
      </c>
      <c r="K187" s="788">
        <f>K186+J187</f>
        <v>3371663055</v>
      </c>
      <c r="L187" s="951">
        <f t="shared" si="47"/>
        <v>6581730327</v>
      </c>
    </row>
    <row r="188" spans="1:12" x14ac:dyDescent="0.2">
      <c r="A188" s="943">
        <v>42167</v>
      </c>
      <c r="B188" s="896">
        <v>75579161</v>
      </c>
      <c r="C188" s="896">
        <v>175796172</v>
      </c>
      <c r="D188" s="896">
        <v>91900468</v>
      </c>
      <c r="E188" s="896">
        <v>45849000</v>
      </c>
      <c r="F188" s="896">
        <v>100935010</v>
      </c>
      <c r="G188" s="896">
        <v>95629500</v>
      </c>
      <c r="H188" s="896">
        <v>47900000</v>
      </c>
      <c r="I188" s="949">
        <f t="shared" si="48"/>
        <v>244464510</v>
      </c>
      <c r="J188" s="950">
        <f t="shared" si="49"/>
        <v>633589311</v>
      </c>
      <c r="K188" s="788">
        <f t="shared" ref="K188:K194" si="50">K187+J188</f>
        <v>4005252366</v>
      </c>
      <c r="L188" s="951">
        <f t="shared" si="47"/>
        <v>6611054830</v>
      </c>
    </row>
    <row r="189" spans="1:12" x14ac:dyDescent="0.2">
      <c r="A189" s="943">
        <v>42197</v>
      </c>
      <c r="B189" s="896">
        <v>66884875</v>
      </c>
      <c r="C189" s="896">
        <v>144250456</v>
      </c>
      <c r="D189" s="896">
        <v>62687300</v>
      </c>
      <c r="E189" s="896">
        <v>35251636</v>
      </c>
      <c r="F189" s="896">
        <v>78767426</v>
      </c>
      <c r="G189" s="896">
        <v>86089000</v>
      </c>
      <c r="H189" s="896">
        <v>72630000</v>
      </c>
      <c r="I189" s="949">
        <f t="shared" si="48"/>
        <v>237486426</v>
      </c>
      <c r="J189" s="950">
        <f t="shared" si="49"/>
        <v>546560693</v>
      </c>
      <c r="K189" s="788">
        <f t="shared" si="50"/>
        <v>4551813059</v>
      </c>
      <c r="L189" s="951">
        <f t="shared" si="47"/>
        <v>6720584743</v>
      </c>
    </row>
    <row r="190" spans="1:12" x14ac:dyDescent="0.2">
      <c r="A190" s="943">
        <v>42228</v>
      </c>
      <c r="B190" s="896">
        <v>65807073</v>
      </c>
      <c r="C190" s="896">
        <v>128265775</v>
      </c>
      <c r="D190" s="896">
        <v>58642004</v>
      </c>
      <c r="E190" s="896">
        <v>25941765</v>
      </c>
      <c r="F190" s="896">
        <v>74879851</v>
      </c>
      <c r="G190" s="896">
        <v>80157422</v>
      </c>
      <c r="H190" s="896">
        <v>17574000</v>
      </c>
      <c r="I190" s="949">
        <f t="shared" si="48"/>
        <v>172611273</v>
      </c>
      <c r="J190" s="950">
        <f t="shared" si="49"/>
        <v>451267890</v>
      </c>
      <c r="K190" s="788">
        <f t="shared" si="50"/>
        <v>5003080949</v>
      </c>
      <c r="L190" s="951">
        <f t="shared" si="47"/>
        <v>6736807797</v>
      </c>
    </row>
    <row r="191" spans="1:12" ht="13.5" thickBot="1" x14ac:dyDescent="0.25">
      <c r="A191" s="943">
        <v>42259</v>
      </c>
      <c r="B191" s="896">
        <v>69122920</v>
      </c>
      <c r="C191" s="896">
        <v>137565430</v>
      </c>
      <c r="D191" s="896">
        <v>56552128</v>
      </c>
      <c r="E191" s="896">
        <v>33469900</v>
      </c>
      <c r="F191" s="896">
        <v>66941195</v>
      </c>
      <c r="G191" s="896">
        <v>74511500</v>
      </c>
      <c r="H191" s="871">
        <v>62450000</v>
      </c>
      <c r="I191" s="949">
        <f t="shared" si="48"/>
        <v>203902695</v>
      </c>
      <c r="J191" s="950">
        <f t="shared" si="49"/>
        <v>500613073</v>
      </c>
      <c r="K191" s="788">
        <f t="shared" si="50"/>
        <v>5503694022</v>
      </c>
      <c r="L191" s="951">
        <f t="shared" si="47"/>
        <v>6855587720</v>
      </c>
    </row>
    <row r="192" spans="1:12" ht="13.5" thickBot="1" x14ac:dyDescent="0.25">
      <c r="A192" s="943">
        <v>42289</v>
      </c>
      <c r="B192" s="896">
        <v>61183934</v>
      </c>
      <c r="C192" s="896">
        <v>117348603</v>
      </c>
      <c r="D192" s="896">
        <v>54916156</v>
      </c>
      <c r="E192" s="896">
        <v>29849923</v>
      </c>
      <c r="F192" s="896">
        <v>55184633</v>
      </c>
      <c r="G192" s="896">
        <v>61756760</v>
      </c>
      <c r="H192" s="871">
        <v>54775000</v>
      </c>
      <c r="I192" s="949">
        <f t="shared" si="48"/>
        <v>171716393</v>
      </c>
      <c r="J192" s="950">
        <f t="shared" si="49"/>
        <v>435015009</v>
      </c>
      <c r="K192" s="788">
        <f t="shared" si="50"/>
        <v>5938709031</v>
      </c>
      <c r="L192" s="951">
        <f t="shared" si="47"/>
        <v>6840408368</v>
      </c>
    </row>
    <row r="193" spans="1:12" ht="13.5" thickBot="1" x14ac:dyDescent="0.25">
      <c r="A193" s="943">
        <v>42320</v>
      </c>
      <c r="B193" s="788">
        <v>50219369</v>
      </c>
      <c r="C193" s="788">
        <v>109933670</v>
      </c>
      <c r="D193" s="788">
        <v>49051379</v>
      </c>
      <c r="E193" s="788">
        <v>36255501</v>
      </c>
      <c r="F193" s="788">
        <v>55766772</v>
      </c>
      <c r="G193" s="788">
        <v>85519000</v>
      </c>
      <c r="H193" s="922">
        <v>45497500</v>
      </c>
      <c r="I193" s="949">
        <f t="shared" si="48"/>
        <v>186783272</v>
      </c>
      <c r="J193" s="950">
        <f t="shared" si="49"/>
        <v>432243191</v>
      </c>
      <c r="K193" s="788">
        <f t="shared" si="50"/>
        <v>6370952222</v>
      </c>
      <c r="L193" s="951">
        <f t="shared" si="47"/>
        <v>6886858894</v>
      </c>
    </row>
    <row r="194" spans="1:12" ht="13.5" thickBot="1" x14ac:dyDescent="0.25">
      <c r="A194" s="945">
        <v>42350</v>
      </c>
      <c r="B194" s="876">
        <v>58156545</v>
      </c>
      <c r="C194" s="876">
        <v>138890251</v>
      </c>
      <c r="D194" s="876">
        <v>73709663</v>
      </c>
      <c r="E194" s="876">
        <v>45386799</v>
      </c>
      <c r="F194" s="876">
        <v>84584670</v>
      </c>
      <c r="G194" s="876">
        <v>83639408</v>
      </c>
      <c r="H194" s="922">
        <v>5800000</v>
      </c>
      <c r="I194" s="872">
        <f t="shared" si="48"/>
        <v>174024078</v>
      </c>
      <c r="J194" s="873">
        <f t="shared" si="49"/>
        <v>490167336</v>
      </c>
      <c r="K194" s="876">
        <f t="shared" si="50"/>
        <v>6861119558</v>
      </c>
      <c r="L194" s="875">
        <f t="shared" si="47"/>
        <v>6861119558</v>
      </c>
    </row>
    <row r="195" spans="1:12" ht="13.5" thickBot="1" x14ac:dyDescent="0.25">
      <c r="A195" s="824">
        <v>42381</v>
      </c>
      <c r="B195" s="837">
        <v>44175913</v>
      </c>
      <c r="C195" s="837">
        <v>118005693</v>
      </c>
      <c r="D195" s="837">
        <v>58546521</v>
      </c>
      <c r="E195" s="837">
        <v>24784000</v>
      </c>
      <c r="F195" s="837">
        <v>71821250</v>
      </c>
      <c r="G195" s="837">
        <v>108228278</v>
      </c>
      <c r="H195" s="837">
        <v>59952000</v>
      </c>
      <c r="I195" s="931">
        <f t="shared" si="48"/>
        <v>240001528</v>
      </c>
      <c r="J195" s="1005">
        <f t="shared" si="49"/>
        <v>485513655</v>
      </c>
      <c r="K195" s="878">
        <f>J195</f>
        <v>485513655</v>
      </c>
      <c r="L195" s="879">
        <f t="shared" si="47"/>
        <v>6889462295</v>
      </c>
    </row>
    <row r="196" spans="1:12" ht="13.5" thickBot="1" x14ac:dyDescent="0.25">
      <c r="A196" s="825">
        <v>42412</v>
      </c>
      <c r="B196" s="831">
        <v>44274565</v>
      </c>
      <c r="C196" s="831">
        <v>104495173</v>
      </c>
      <c r="D196" s="831">
        <v>48649510</v>
      </c>
      <c r="E196" s="831">
        <v>26684641</v>
      </c>
      <c r="F196" s="831">
        <v>81642573</v>
      </c>
      <c r="G196" s="831">
        <v>63111397</v>
      </c>
      <c r="H196" s="831">
        <v>48309000</v>
      </c>
      <c r="I196" s="836">
        <f t="shared" si="48"/>
        <v>193062970</v>
      </c>
      <c r="J196" s="932">
        <f t="shared" si="49"/>
        <v>417166859</v>
      </c>
      <c r="K196" s="848">
        <f>K195+J196</f>
        <v>902680514</v>
      </c>
      <c r="L196" s="881">
        <f t="shared" si="47"/>
        <v>6813465054</v>
      </c>
    </row>
    <row r="197" spans="1:12" ht="13.5" thickBot="1" x14ac:dyDescent="0.25">
      <c r="A197" s="825">
        <v>42441</v>
      </c>
      <c r="B197" s="831">
        <v>71050999</v>
      </c>
      <c r="C197" s="831">
        <v>150151407</v>
      </c>
      <c r="D197" s="831">
        <v>77497645</v>
      </c>
      <c r="E197" s="831">
        <v>64098008</v>
      </c>
      <c r="F197" s="831">
        <v>92178924</v>
      </c>
      <c r="G197" s="831">
        <v>92215000</v>
      </c>
      <c r="H197" s="831">
        <v>27525000</v>
      </c>
      <c r="I197" s="836">
        <f t="shared" si="48"/>
        <v>211918924</v>
      </c>
      <c r="J197" s="932">
        <f t="shared" si="49"/>
        <v>574716983</v>
      </c>
      <c r="K197" s="848">
        <f>K196+J197</f>
        <v>1477397497</v>
      </c>
      <c r="L197" s="881">
        <f t="shared" si="47"/>
        <v>6642019052</v>
      </c>
    </row>
    <row r="198" spans="1:12" ht="13.5" thickBot="1" x14ac:dyDescent="0.25">
      <c r="A198" s="827">
        <v>42472</v>
      </c>
      <c r="B198" s="831">
        <v>76649868</v>
      </c>
      <c r="C198" s="831">
        <v>176644328</v>
      </c>
      <c r="D198" s="831">
        <v>97526659</v>
      </c>
      <c r="E198" s="831">
        <v>59643072</v>
      </c>
      <c r="F198" s="831">
        <v>130485809</v>
      </c>
      <c r="G198" s="831">
        <v>136327371</v>
      </c>
      <c r="H198" s="831">
        <v>67427500</v>
      </c>
      <c r="I198" s="836">
        <f t="shared" si="48"/>
        <v>334240680</v>
      </c>
      <c r="J198" s="932">
        <f t="shared" si="49"/>
        <v>744704607</v>
      </c>
      <c r="K198" s="848">
        <f>K197+J198</f>
        <v>2222102104</v>
      </c>
      <c r="L198" s="881">
        <f t="shared" si="47"/>
        <v>6535025136</v>
      </c>
    </row>
    <row r="199" spans="1:12" ht="13.5" thickBot="1" x14ac:dyDescent="0.25">
      <c r="A199" s="825">
        <v>42502</v>
      </c>
      <c r="B199" s="831">
        <v>70279596</v>
      </c>
      <c r="C199" s="831">
        <v>164212847</v>
      </c>
      <c r="D199" s="831">
        <v>88435774</v>
      </c>
      <c r="E199" s="831">
        <v>48056493</v>
      </c>
      <c r="F199" s="831">
        <v>106763190</v>
      </c>
      <c r="G199" s="831">
        <v>93340293</v>
      </c>
      <c r="H199" s="831">
        <v>54925000</v>
      </c>
      <c r="I199" s="836">
        <f t="shared" si="48"/>
        <v>255028483</v>
      </c>
      <c r="J199" s="932">
        <f t="shared" si="49"/>
        <v>626013193</v>
      </c>
      <c r="K199" s="848">
        <f>K198+J199</f>
        <v>2848115297</v>
      </c>
      <c r="L199" s="881">
        <f t="shared" si="47"/>
        <v>6337571800</v>
      </c>
    </row>
    <row r="200" spans="1:12" ht="13.5" thickBot="1" x14ac:dyDescent="0.25">
      <c r="A200" s="825">
        <v>42533</v>
      </c>
      <c r="B200" s="831">
        <v>75260276</v>
      </c>
      <c r="C200" s="831">
        <v>163266751</v>
      </c>
      <c r="D200" s="831">
        <v>85051069</v>
      </c>
      <c r="E200" s="831">
        <v>52103661</v>
      </c>
      <c r="F200" s="831">
        <v>104441402</v>
      </c>
      <c r="G200" s="831">
        <v>80738527</v>
      </c>
      <c r="H200" s="831">
        <v>40150000</v>
      </c>
      <c r="I200" s="836">
        <f t="shared" si="48"/>
        <v>225329929</v>
      </c>
      <c r="J200" s="932">
        <f t="shared" si="49"/>
        <v>601011686</v>
      </c>
      <c r="K200" s="848">
        <f t="shared" ref="K200:K206" si="51">K199+J200</f>
        <v>3449126983</v>
      </c>
      <c r="L200" s="881">
        <f t="shared" si="47"/>
        <v>6304994175</v>
      </c>
    </row>
    <row r="201" spans="1:12" ht="13.5" thickBot="1" x14ac:dyDescent="0.25">
      <c r="A201" s="825">
        <v>42563</v>
      </c>
      <c r="B201" s="831">
        <v>53921039</v>
      </c>
      <c r="C201" s="831">
        <v>128141986</v>
      </c>
      <c r="D201" s="831">
        <v>65842473</v>
      </c>
      <c r="E201" s="831">
        <v>31381528</v>
      </c>
      <c r="F201" s="831">
        <v>53422234</v>
      </c>
      <c r="G201" s="831">
        <v>78595134</v>
      </c>
      <c r="H201" s="831">
        <v>54290000</v>
      </c>
      <c r="I201" s="836">
        <f t="shared" si="48"/>
        <v>186307368</v>
      </c>
      <c r="J201" s="932">
        <f t="shared" si="49"/>
        <v>465594394</v>
      </c>
      <c r="K201" s="848">
        <f t="shared" si="51"/>
        <v>3914721377</v>
      </c>
      <c r="L201" s="881">
        <f t="shared" si="47"/>
        <v>6224027876</v>
      </c>
    </row>
    <row r="202" spans="1:12" ht="13.5" thickBot="1" x14ac:dyDescent="0.25">
      <c r="A202" s="825">
        <v>42594</v>
      </c>
      <c r="B202" s="831">
        <v>57665766</v>
      </c>
      <c r="C202" s="831">
        <v>144768123</v>
      </c>
      <c r="D202" s="831">
        <v>71664431</v>
      </c>
      <c r="E202" s="831">
        <v>25759460</v>
      </c>
      <c r="F202" s="831">
        <v>62267622</v>
      </c>
      <c r="G202" s="831">
        <v>47885000</v>
      </c>
      <c r="H202" s="831">
        <v>5050000</v>
      </c>
      <c r="I202" s="836">
        <f t="shared" si="48"/>
        <v>115202622</v>
      </c>
      <c r="J202" s="932">
        <f t="shared" si="49"/>
        <v>415060402</v>
      </c>
      <c r="K202" s="848">
        <f t="shared" si="51"/>
        <v>4329781779</v>
      </c>
      <c r="L202" s="881">
        <f t="shared" si="47"/>
        <v>6187820388</v>
      </c>
    </row>
    <row r="203" spans="1:12" ht="13.5" thickBot="1" x14ac:dyDescent="0.25">
      <c r="A203" s="825">
        <v>42625</v>
      </c>
      <c r="B203" s="831">
        <v>52560603</v>
      </c>
      <c r="C203" s="831">
        <v>133945001</v>
      </c>
      <c r="D203" s="831">
        <v>47798860</v>
      </c>
      <c r="E203" s="831">
        <v>24915215</v>
      </c>
      <c r="F203" s="831">
        <v>60328457</v>
      </c>
      <c r="G203" s="831">
        <v>60618786</v>
      </c>
      <c r="H203" s="831">
        <v>6400000</v>
      </c>
      <c r="I203" s="836">
        <f t="shared" si="48"/>
        <v>127347243</v>
      </c>
      <c r="J203" s="932">
        <f t="shared" si="49"/>
        <v>386566922</v>
      </c>
      <c r="K203" s="848">
        <f t="shared" si="51"/>
        <v>4716348701</v>
      </c>
      <c r="L203" s="881">
        <f t="shared" si="47"/>
        <v>6073774237</v>
      </c>
    </row>
    <row r="204" spans="1:12" ht="13.5" thickBot="1" x14ac:dyDescent="0.25">
      <c r="A204" s="825">
        <v>42655</v>
      </c>
      <c r="B204" s="831">
        <v>50120966</v>
      </c>
      <c r="C204" s="831">
        <v>128764708</v>
      </c>
      <c r="D204" s="831">
        <v>46189584</v>
      </c>
      <c r="E204" s="831">
        <v>27500836</v>
      </c>
      <c r="F204" s="831">
        <v>46035781</v>
      </c>
      <c r="G204" s="831">
        <v>37520195</v>
      </c>
      <c r="H204" s="831">
        <v>38350000</v>
      </c>
      <c r="I204" s="836">
        <f t="shared" si="48"/>
        <v>121905976</v>
      </c>
      <c r="J204" s="932">
        <f t="shared" si="49"/>
        <v>374482070</v>
      </c>
      <c r="K204" s="848">
        <f t="shared" si="51"/>
        <v>5090830771</v>
      </c>
      <c r="L204" s="881">
        <f t="shared" si="47"/>
        <v>6013241298</v>
      </c>
    </row>
    <row r="205" spans="1:12" ht="13.5" thickBot="1" x14ac:dyDescent="0.25">
      <c r="A205" s="825">
        <v>42686</v>
      </c>
      <c r="B205" s="831">
        <v>48631179</v>
      </c>
      <c r="C205" s="831">
        <v>121681332</v>
      </c>
      <c r="D205" s="831">
        <v>59343038</v>
      </c>
      <c r="E205" s="831">
        <v>33709505</v>
      </c>
      <c r="F205" s="831">
        <v>55258065</v>
      </c>
      <c r="G205" s="831">
        <v>68338250</v>
      </c>
      <c r="H205" s="831">
        <v>38725000</v>
      </c>
      <c r="I205" s="836">
        <f t="shared" si="48"/>
        <v>162321315</v>
      </c>
      <c r="J205" s="932">
        <f t="shared" si="49"/>
        <v>425686369</v>
      </c>
      <c r="K205" s="848">
        <f t="shared" si="51"/>
        <v>5516517140</v>
      </c>
      <c r="L205" s="881">
        <f t="shared" si="47"/>
        <v>6006684476</v>
      </c>
    </row>
    <row r="206" spans="1:12" ht="13.5" thickBot="1" x14ac:dyDescent="0.25">
      <c r="A206" s="828">
        <v>42716</v>
      </c>
      <c r="B206" s="930">
        <v>48309795</v>
      </c>
      <c r="C206" s="930">
        <v>136510247</v>
      </c>
      <c r="D206" s="930">
        <v>74548073</v>
      </c>
      <c r="E206" s="930">
        <v>50020280</v>
      </c>
      <c r="F206" s="930">
        <v>75689063</v>
      </c>
      <c r="G206" s="930">
        <v>87006945</v>
      </c>
      <c r="H206" s="930">
        <v>27915084</v>
      </c>
      <c r="I206" s="931">
        <f t="shared" si="48"/>
        <v>190611092</v>
      </c>
      <c r="J206" s="932">
        <f t="shared" si="49"/>
        <v>499999487</v>
      </c>
      <c r="K206" s="882">
        <f t="shared" si="51"/>
        <v>6016516627</v>
      </c>
      <c r="L206" s="883">
        <f t="shared" si="47"/>
        <v>6016516627</v>
      </c>
    </row>
    <row r="207" spans="1:12" x14ac:dyDescent="0.2">
      <c r="A207" s="817">
        <v>42747</v>
      </c>
      <c r="B207" s="952">
        <v>46983296</v>
      </c>
      <c r="C207" s="952">
        <v>128426736</v>
      </c>
      <c r="D207" s="952">
        <v>50058066</v>
      </c>
      <c r="E207" s="952">
        <v>36561310</v>
      </c>
      <c r="F207" s="952">
        <v>70121900</v>
      </c>
      <c r="G207" s="952">
        <v>72205750</v>
      </c>
      <c r="H207" s="952">
        <v>37075000</v>
      </c>
      <c r="I207" s="946">
        <f t="shared" si="48"/>
        <v>179402650</v>
      </c>
      <c r="J207" s="947">
        <f t="shared" si="49"/>
        <v>441432058</v>
      </c>
      <c r="K207" s="874">
        <f>J207</f>
        <v>441432058</v>
      </c>
      <c r="L207" s="948">
        <f t="shared" si="47"/>
        <v>5972435030</v>
      </c>
    </row>
    <row r="208" spans="1:12" x14ac:dyDescent="0.2">
      <c r="A208" s="817">
        <v>42778</v>
      </c>
      <c r="B208" s="896">
        <v>52595978</v>
      </c>
      <c r="C208" s="896">
        <v>138432765</v>
      </c>
      <c r="D208" s="896">
        <v>62781623</v>
      </c>
      <c r="E208" s="896">
        <v>47344020</v>
      </c>
      <c r="F208" s="896">
        <v>61062500</v>
      </c>
      <c r="G208" s="896">
        <v>69901755</v>
      </c>
      <c r="H208" s="896">
        <v>52255000</v>
      </c>
      <c r="I208" s="949">
        <f t="shared" si="48"/>
        <v>183219255</v>
      </c>
      <c r="J208" s="950">
        <f t="shared" si="49"/>
        <v>484373641</v>
      </c>
      <c r="K208" s="788">
        <f>K207+J208</f>
        <v>925805699</v>
      </c>
      <c r="L208" s="951">
        <f t="shared" si="47"/>
        <v>6039641812</v>
      </c>
    </row>
    <row r="209" spans="1:12" x14ac:dyDescent="0.2">
      <c r="A209" s="817">
        <v>42806</v>
      </c>
      <c r="B209" s="896">
        <v>69244487</v>
      </c>
      <c r="C209" s="896">
        <v>205318265</v>
      </c>
      <c r="D209" s="896">
        <v>103673648</v>
      </c>
      <c r="E209" s="896">
        <v>55349900</v>
      </c>
      <c r="F209" s="896">
        <v>119474860</v>
      </c>
      <c r="G209" s="896">
        <v>116538750</v>
      </c>
      <c r="H209" s="896">
        <v>110385000</v>
      </c>
      <c r="I209" s="949">
        <f t="shared" si="48"/>
        <v>346398610</v>
      </c>
      <c r="J209" s="950">
        <f t="shared" si="49"/>
        <v>779984910</v>
      </c>
      <c r="K209" s="788">
        <f>K208+J209</f>
        <v>1705790609</v>
      </c>
      <c r="L209" s="951">
        <f t="shared" si="47"/>
        <v>6244909739</v>
      </c>
    </row>
    <row r="210" spans="1:12" x14ac:dyDescent="0.2">
      <c r="A210" s="818">
        <v>42837</v>
      </c>
      <c r="B210" s="896">
        <v>68585598</v>
      </c>
      <c r="C210" s="896">
        <v>192324034</v>
      </c>
      <c r="D210" s="896">
        <v>97009467</v>
      </c>
      <c r="E210" s="896">
        <v>56036889</v>
      </c>
      <c r="F210" s="896">
        <v>98601980</v>
      </c>
      <c r="G210" s="896">
        <v>115699870</v>
      </c>
      <c r="H210" s="896">
        <v>90150000</v>
      </c>
      <c r="I210" s="949">
        <f t="shared" si="48"/>
        <v>304451850</v>
      </c>
      <c r="J210" s="950">
        <f t="shared" si="49"/>
        <v>718407838</v>
      </c>
      <c r="K210" s="788">
        <f>K209+J210</f>
        <v>2424198447</v>
      </c>
      <c r="L210" s="951">
        <f t="shared" si="47"/>
        <v>6218612970</v>
      </c>
    </row>
    <row r="211" spans="1:12" x14ac:dyDescent="0.2">
      <c r="A211" s="817">
        <v>42867</v>
      </c>
      <c r="B211" s="896">
        <v>79510400</v>
      </c>
      <c r="C211" s="896">
        <v>198170302</v>
      </c>
      <c r="D211" s="896">
        <v>96500407</v>
      </c>
      <c r="E211" s="896">
        <v>71028706</v>
      </c>
      <c r="F211" s="896">
        <v>146185373</v>
      </c>
      <c r="G211" s="896">
        <v>226600083</v>
      </c>
      <c r="H211" s="896">
        <v>65800000</v>
      </c>
      <c r="I211" s="949">
        <f t="shared" si="48"/>
        <v>438585456</v>
      </c>
      <c r="J211" s="950">
        <f t="shared" si="49"/>
        <v>883795271</v>
      </c>
      <c r="K211" s="788">
        <f>K210+J211</f>
        <v>3307993718</v>
      </c>
      <c r="L211" s="951">
        <f t="shared" si="47"/>
        <v>6476395048</v>
      </c>
    </row>
    <row r="212" spans="1:12" x14ac:dyDescent="0.2">
      <c r="A212" s="817">
        <v>42898</v>
      </c>
      <c r="B212" s="896">
        <v>68600208</v>
      </c>
      <c r="C212" s="896">
        <v>201988021</v>
      </c>
      <c r="D212" s="896">
        <v>90887088</v>
      </c>
      <c r="E212" s="896">
        <v>57902892</v>
      </c>
      <c r="F212" s="896">
        <v>107731134</v>
      </c>
      <c r="G212" s="896">
        <v>122430376</v>
      </c>
      <c r="H212" s="896">
        <v>11156000</v>
      </c>
      <c r="I212" s="949">
        <f t="shared" si="48"/>
        <v>241317510</v>
      </c>
      <c r="J212" s="950">
        <f t="shared" si="49"/>
        <v>660695719</v>
      </c>
      <c r="K212" s="788">
        <f t="shared" ref="K212:K218" si="52">K211+J212</f>
        <v>3968689437</v>
      </c>
      <c r="L212" s="951">
        <f t="shared" si="47"/>
        <v>6536079081</v>
      </c>
    </row>
    <row r="213" spans="1:12" x14ac:dyDescent="0.2">
      <c r="A213" s="817">
        <v>42928</v>
      </c>
      <c r="B213" s="896">
        <v>56884117</v>
      </c>
      <c r="C213" s="896">
        <v>151610579</v>
      </c>
      <c r="D213" s="896">
        <v>57419145</v>
      </c>
      <c r="E213" s="896">
        <v>36513561</v>
      </c>
      <c r="F213" s="896">
        <v>65929655</v>
      </c>
      <c r="G213" s="896">
        <v>72183230</v>
      </c>
      <c r="H213" s="896">
        <v>46773000</v>
      </c>
      <c r="I213" s="949">
        <f t="shared" si="48"/>
        <v>184885885</v>
      </c>
      <c r="J213" s="950">
        <f t="shared" si="49"/>
        <v>487313287</v>
      </c>
      <c r="K213" s="788">
        <f t="shared" si="52"/>
        <v>4456002724</v>
      </c>
      <c r="L213" s="951">
        <f t="shared" si="47"/>
        <v>6557797974</v>
      </c>
    </row>
    <row r="214" spans="1:12" x14ac:dyDescent="0.2">
      <c r="A214" s="817">
        <v>42959</v>
      </c>
      <c r="B214" s="896">
        <v>50543704</v>
      </c>
      <c r="C214" s="896">
        <v>143856502</v>
      </c>
      <c r="D214" s="896">
        <v>78107918</v>
      </c>
      <c r="E214" s="896">
        <v>33052500</v>
      </c>
      <c r="F214" s="896">
        <v>69388683</v>
      </c>
      <c r="G214" s="896">
        <v>69367224</v>
      </c>
      <c r="H214" s="896">
        <v>57700000</v>
      </c>
      <c r="I214" s="949">
        <f t="shared" si="48"/>
        <v>196455907</v>
      </c>
      <c r="J214" s="950">
        <f t="shared" si="49"/>
        <v>502016531</v>
      </c>
      <c r="K214" s="788">
        <f t="shared" si="52"/>
        <v>4958019255</v>
      </c>
      <c r="L214" s="951">
        <f t="shared" si="47"/>
        <v>6644754103</v>
      </c>
    </row>
    <row r="215" spans="1:12" ht="13.5" thickBot="1" x14ac:dyDescent="0.25">
      <c r="A215" s="817">
        <v>42990</v>
      </c>
      <c r="B215" s="896">
        <v>36339717</v>
      </c>
      <c r="C215" s="896">
        <v>89977703</v>
      </c>
      <c r="D215" s="896">
        <v>37051178</v>
      </c>
      <c r="E215" s="896">
        <v>18438250</v>
      </c>
      <c r="F215" s="896">
        <v>39832340</v>
      </c>
      <c r="G215" s="896">
        <v>46238000</v>
      </c>
      <c r="H215" s="871">
        <v>23700000</v>
      </c>
      <c r="I215" s="949">
        <f t="shared" si="48"/>
        <v>109770340</v>
      </c>
      <c r="J215" s="950">
        <f t="shared" si="49"/>
        <v>291577188</v>
      </c>
      <c r="K215" s="788">
        <f t="shared" si="52"/>
        <v>5249596443</v>
      </c>
      <c r="L215" s="951">
        <f t="shared" si="47"/>
        <v>6549764369</v>
      </c>
    </row>
    <row r="216" spans="1:12" ht="13.5" thickBot="1" x14ac:dyDescent="0.25">
      <c r="A216" s="817">
        <v>43020</v>
      </c>
      <c r="B216" s="896">
        <v>43181756</v>
      </c>
      <c r="C216" s="896">
        <v>125487332</v>
      </c>
      <c r="D216" s="896">
        <v>57098440</v>
      </c>
      <c r="E216" s="896">
        <v>29960704</v>
      </c>
      <c r="F216" s="896">
        <v>58331358</v>
      </c>
      <c r="G216" s="896">
        <v>66069790</v>
      </c>
      <c r="H216" s="871">
        <v>12325000</v>
      </c>
      <c r="I216" s="949">
        <f t="shared" si="48"/>
        <v>136726148</v>
      </c>
      <c r="J216" s="950">
        <f t="shared" si="49"/>
        <v>392454380</v>
      </c>
      <c r="K216" s="788">
        <f t="shared" si="52"/>
        <v>5642050823</v>
      </c>
      <c r="L216" s="951">
        <f t="shared" si="47"/>
        <v>6567736679</v>
      </c>
    </row>
    <row r="217" spans="1:12" ht="13.5" thickBot="1" x14ac:dyDescent="0.25">
      <c r="A217" s="817">
        <v>43051</v>
      </c>
      <c r="B217" s="788">
        <v>39177556</v>
      </c>
      <c r="C217" s="788">
        <v>117941361</v>
      </c>
      <c r="D217" s="788">
        <v>50687311</v>
      </c>
      <c r="E217" s="788">
        <v>24806285</v>
      </c>
      <c r="F217" s="788">
        <v>51671001</v>
      </c>
      <c r="G217" s="788">
        <v>77794993</v>
      </c>
      <c r="H217" s="922"/>
      <c r="I217" s="949">
        <f t="shared" si="48"/>
        <v>129465994</v>
      </c>
      <c r="J217" s="950">
        <f t="shared" si="49"/>
        <v>362078507</v>
      </c>
      <c r="K217" s="788">
        <f t="shared" si="52"/>
        <v>6004129330</v>
      </c>
      <c r="L217" s="951">
        <f t="shared" si="47"/>
        <v>6504128817</v>
      </c>
    </row>
    <row r="218" spans="1:12" ht="13.5" thickBot="1" x14ac:dyDescent="0.25">
      <c r="A218" s="933">
        <v>43081</v>
      </c>
      <c r="B218" s="934">
        <v>49039572</v>
      </c>
      <c r="C218" s="934">
        <v>127796995</v>
      </c>
      <c r="D218" s="934">
        <v>71720724</v>
      </c>
      <c r="E218" s="934">
        <v>35121870</v>
      </c>
      <c r="F218" s="934">
        <v>109525352</v>
      </c>
      <c r="G218" s="934">
        <v>63637251</v>
      </c>
      <c r="H218" s="1096">
        <v>24130000</v>
      </c>
      <c r="I218" s="904">
        <f t="shared" si="48"/>
        <v>197292603</v>
      </c>
      <c r="J218" s="905">
        <f t="shared" si="49"/>
        <v>480971764</v>
      </c>
      <c r="K218" s="934">
        <f t="shared" si="52"/>
        <v>6485101094</v>
      </c>
      <c r="L218" s="951">
        <f t="shared" si="47"/>
        <v>6485101094</v>
      </c>
    </row>
    <row r="219" spans="1:12" x14ac:dyDescent="0.2">
      <c r="A219" s="824">
        <v>43112</v>
      </c>
      <c r="B219" s="837">
        <v>49758381</v>
      </c>
      <c r="C219" s="837">
        <v>119477867</v>
      </c>
      <c r="D219" s="837">
        <v>58964143</v>
      </c>
      <c r="E219" s="837">
        <v>31294900</v>
      </c>
      <c r="F219" s="837">
        <v>190658338</v>
      </c>
      <c r="G219" s="837">
        <v>113648757</v>
      </c>
      <c r="H219" s="837">
        <v>26670000</v>
      </c>
      <c r="I219" s="1092">
        <f t="shared" ref="I219:I242" si="53">SUM(F219:H219)</f>
        <v>330977095</v>
      </c>
      <c r="J219" s="1093">
        <f t="shared" ref="J219:J242" si="54">SUM(B219:H219)</f>
        <v>590472386</v>
      </c>
      <c r="K219" s="878">
        <f>J219</f>
        <v>590472386</v>
      </c>
      <c r="L219" s="1170">
        <f>SUM(J208:J219)</f>
        <v>6634141422</v>
      </c>
    </row>
    <row r="220" spans="1:12" x14ac:dyDescent="0.2">
      <c r="A220" s="825">
        <v>43143</v>
      </c>
      <c r="B220" s="831">
        <v>47457801</v>
      </c>
      <c r="C220" s="831">
        <v>122132533</v>
      </c>
      <c r="D220" s="831">
        <v>63364760</v>
      </c>
      <c r="E220" s="831">
        <v>45422375</v>
      </c>
      <c r="F220" s="831">
        <v>108474761</v>
      </c>
      <c r="G220" s="831">
        <v>119912875</v>
      </c>
      <c r="H220" s="831">
        <v>76602500</v>
      </c>
      <c r="I220" s="1091">
        <f t="shared" si="53"/>
        <v>304990136</v>
      </c>
      <c r="J220" s="995">
        <f t="shared" si="54"/>
        <v>583367605</v>
      </c>
      <c r="K220" s="848">
        <f>K219+J220</f>
        <v>1173839991</v>
      </c>
      <c r="L220" s="1171">
        <f t="shared" ref="L220:L242" si="55">SUM(J209:J220)</f>
        <v>6733135386</v>
      </c>
    </row>
    <row r="221" spans="1:12" x14ac:dyDescent="0.2">
      <c r="A221" s="825">
        <v>43171</v>
      </c>
      <c r="B221" s="831">
        <v>57735263</v>
      </c>
      <c r="C221" s="831">
        <v>199592032</v>
      </c>
      <c r="D221" s="831">
        <v>112628362</v>
      </c>
      <c r="E221" s="831">
        <v>66616764</v>
      </c>
      <c r="F221" s="831">
        <v>123211135</v>
      </c>
      <c r="G221" s="831">
        <v>171118995</v>
      </c>
      <c r="H221" s="831">
        <v>71725000</v>
      </c>
      <c r="I221" s="1091">
        <f t="shared" si="53"/>
        <v>366055130</v>
      </c>
      <c r="J221" s="995">
        <f t="shared" si="54"/>
        <v>802627551</v>
      </c>
      <c r="K221" s="848">
        <f>K220+J221</f>
        <v>1976467542</v>
      </c>
      <c r="L221" s="1171">
        <f t="shared" si="55"/>
        <v>6755778027</v>
      </c>
    </row>
    <row r="222" spans="1:12" x14ac:dyDescent="0.2">
      <c r="A222" s="827">
        <v>43202</v>
      </c>
      <c r="B222" s="831">
        <v>67861724</v>
      </c>
      <c r="C222" s="831">
        <v>225269075</v>
      </c>
      <c r="D222" s="831">
        <v>104275247</v>
      </c>
      <c r="E222" s="831">
        <v>58684751</v>
      </c>
      <c r="F222" s="831">
        <v>136838025</v>
      </c>
      <c r="G222" s="831">
        <v>157143980</v>
      </c>
      <c r="H222" s="831">
        <v>105010000</v>
      </c>
      <c r="I222" s="1091">
        <f t="shared" si="53"/>
        <v>398992005</v>
      </c>
      <c r="J222" s="995">
        <f t="shared" si="54"/>
        <v>855082802</v>
      </c>
      <c r="K222" s="848">
        <f>K221+J222</f>
        <v>2831550344</v>
      </c>
      <c r="L222" s="1171">
        <f t="shared" si="55"/>
        <v>6892452991</v>
      </c>
    </row>
    <row r="223" spans="1:12" x14ac:dyDescent="0.2">
      <c r="A223" s="825">
        <v>43232</v>
      </c>
      <c r="B223" s="831">
        <v>71306353</v>
      </c>
      <c r="C223" s="831">
        <v>227814114</v>
      </c>
      <c r="D223" s="831">
        <v>86469379</v>
      </c>
      <c r="E223" s="831">
        <v>52009640</v>
      </c>
      <c r="F223" s="831">
        <v>124958718</v>
      </c>
      <c r="G223" s="831">
        <v>190148310</v>
      </c>
      <c r="H223" s="831">
        <v>116795000</v>
      </c>
      <c r="I223" s="1091">
        <f t="shared" si="53"/>
        <v>431902028</v>
      </c>
      <c r="J223" s="995">
        <f t="shared" si="54"/>
        <v>869501514</v>
      </c>
      <c r="K223" s="848">
        <f>K222+J223</f>
        <v>3701051858</v>
      </c>
      <c r="L223" s="1171">
        <f t="shared" si="55"/>
        <v>6878159234</v>
      </c>
    </row>
    <row r="224" spans="1:12" x14ac:dyDescent="0.2">
      <c r="A224" s="825">
        <v>43263</v>
      </c>
      <c r="B224" s="831">
        <v>64654085</v>
      </c>
      <c r="C224" s="831">
        <v>200730314</v>
      </c>
      <c r="D224" s="831">
        <v>91044323</v>
      </c>
      <c r="E224" s="831">
        <v>45285872</v>
      </c>
      <c r="F224" s="831">
        <v>113670364</v>
      </c>
      <c r="G224" s="831">
        <v>122980050</v>
      </c>
      <c r="H224" s="831">
        <v>102018615</v>
      </c>
      <c r="I224" s="1091">
        <f t="shared" si="53"/>
        <v>338669029</v>
      </c>
      <c r="J224" s="995">
        <f t="shared" si="54"/>
        <v>740383623</v>
      </c>
      <c r="K224" s="848">
        <f t="shared" ref="K224:K230" si="56">K223+J224</f>
        <v>4441435481</v>
      </c>
      <c r="L224" s="1171">
        <f t="shared" si="55"/>
        <v>6957847138</v>
      </c>
    </row>
    <row r="225" spans="1:12" x14ac:dyDescent="0.2">
      <c r="A225" s="825">
        <v>43293</v>
      </c>
      <c r="B225" s="831">
        <v>51086505</v>
      </c>
      <c r="C225" s="831">
        <v>164745590</v>
      </c>
      <c r="D225" s="831">
        <v>67625751</v>
      </c>
      <c r="E225" s="831">
        <v>44669738</v>
      </c>
      <c r="F225" s="831">
        <v>69683981</v>
      </c>
      <c r="G225" s="831">
        <v>75236000</v>
      </c>
      <c r="H225" s="831">
        <v>48375000</v>
      </c>
      <c r="I225" s="1091">
        <f t="shared" si="53"/>
        <v>193294981</v>
      </c>
      <c r="J225" s="995">
        <f t="shared" si="54"/>
        <v>521422565</v>
      </c>
      <c r="K225" s="848">
        <f t="shared" si="56"/>
        <v>4962858046</v>
      </c>
      <c r="L225" s="1171">
        <f t="shared" si="55"/>
        <v>6991956416</v>
      </c>
    </row>
    <row r="226" spans="1:12" x14ac:dyDescent="0.2">
      <c r="A226" s="825">
        <v>43324</v>
      </c>
      <c r="B226" s="831">
        <v>53704496</v>
      </c>
      <c r="C226" s="831">
        <v>177183515</v>
      </c>
      <c r="D226" s="831">
        <v>56970745</v>
      </c>
      <c r="E226" s="831">
        <v>40781282</v>
      </c>
      <c r="F226" s="831">
        <v>59150910</v>
      </c>
      <c r="G226" s="831">
        <v>43521084</v>
      </c>
      <c r="H226" s="831">
        <v>35195000</v>
      </c>
      <c r="I226" s="1091">
        <f t="shared" si="53"/>
        <v>137866994</v>
      </c>
      <c r="J226" s="995">
        <f t="shared" si="54"/>
        <v>466507032</v>
      </c>
      <c r="K226" s="848">
        <f t="shared" si="56"/>
        <v>5429365078</v>
      </c>
      <c r="L226" s="1171">
        <f t="shared" si="55"/>
        <v>6956446917</v>
      </c>
    </row>
    <row r="227" spans="1:12" x14ac:dyDescent="0.2">
      <c r="A227" s="825">
        <v>43355</v>
      </c>
      <c r="B227" s="831">
        <v>47113888</v>
      </c>
      <c r="C227" s="831">
        <v>132418108</v>
      </c>
      <c r="D227" s="831">
        <v>52484546</v>
      </c>
      <c r="E227" s="831">
        <v>20889475</v>
      </c>
      <c r="F227" s="831">
        <v>64873500</v>
      </c>
      <c r="G227" s="831">
        <v>84618181</v>
      </c>
      <c r="H227" s="831">
        <v>28680000</v>
      </c>
      <c r="I227" s="1091">
        <f t="shared" si="53"/>
        <v>178171681</v>
      </c>
      <c r="J227" s="995">
        <f t="shared" si="54"/>
        <v>431077698</v>
      </c>
      <c r="K227" s="848">
        <f t="shared" si="56"/>
        <v>5860442776</v>
      </c>
      <c r="L227" s="1171">
        <f t="shared" si="55"/>
        <v>7095947427</v>
      </c>
    </row>
    <row r="228" spans="1:12" x14ac:dyDescent="0.2">
      <c r="A228" s="825">
        <v>43385</v>
      </c>
      <c r="B228" s="831">
        <v>42699048</v>
      </c>
      <c r="C228" s="831">
        <v>145966193</v>
      </c>
      <c r="D228" s="831">
        <v>71146588</v>
      </c>
      <c r="E228" s="831">
        <v>31207300</v>
      </c>
      <c r="F228" s="831">
        <v>70720430</v>
      </c>
      <c r="G228" s="831">
        <v>70709400</v>
      </c>
      <c r="H228" s="831">
        <v>33350000</v>
      </c>
      <c r="I228" s="1091">
        <f t="shared" si="53"/>
        <v>174779830</v>
      </c>
      <c r="J228" s="995">
        <f t="shared" si="54"/>
        <v>465798959</v>
      </c>
      <c r="K228" s="848">
        <f t="shared" si="56"/>
        <v>6326241735</v>
      </c>
      <c r="L228" s="1171">
        <f t="shared" si="55"/>
        <v>7169292006</v>
      </c>
    </row>
    <row r="229" spans="1:12" x14ac:dyDescent="0.2">
      <c r="A229" s="825">
        <v>43416</v>
      </c>
      <c r="B229" s="831">
        <v>49450314</v>
      </c>
      <c r="C229" s="831">
        <v>138448335</v>
      </c>
      <c r="D229" s="831">
        <v>65945757</v>
      </c>
      <c r="E229" s="831">
        <v>27848814</v>
      </c>
      <c r="F229" s="831">
        <v>84714380</v>
      </c>
      <c r="G229" s="831">
        <v>79500720</v>
      </c>
      <c r="H229" s="831">
        <v>36900000</v>
      </c>
      <c r="I229" s="1091">
        <f t="shared" si="53"/>
        <v>201115100</v>
      </c>
      <c r="J229" s="995">
        <f t="shared" si="54"/>
        <v>482808320</v>
      </c>
      <c r="K229" s="848">
        <f t="shared" si="56"/>
        <v>6809050055</v>
      </c>
      <c r="L229" s="1171">
        <f t="shared" si="55"/>
        <v>7290021819</v>
      </c>
    </row>
    <row r="230" spans="1:12" ht="13.5" thickBot="1" x14ac:dyDescent="0.25">
      <c r="A230" s="828">
        <v>43446</v>
      </c>
      <c r="B230" s="930">
        <v>44490831</v>
      </c>
      <c r="C230" s="930">
        <v>143761048</v>
      </c>
      <c r="D230" s="930">
        <v>71031555</v>
      </c>
      <c r="E230" s="930">
        <v>32959094</v>
      </c>
      <c r="F230" s="930">
        <v>76886145</v>
      </c>
      <c r="G230" s="930">
        <v>67364560</v>
      </c>
      <c r="H230" s="930">
        <v>50375000</v>
      </c>
      <c r="I230" s="1094">
        <f t="shared" si="53"/>
        <v>194625705</v>
      </c>
      <c r="J230" s="1095">
        <f t="shared" si="54"/>
        <v>486868233</v>
      </c>
      <c r="K230" s="882">
        <f t="shared" si="56"/>
        <v>7295918288</v>
      </c>
      <c r="L230" s="1172">
        <f t="shared" si="55"/>
        <v>7295918288</v>
      </c>
    </row>
    <row r="231" spans="1:12" x14ac:dyDescent="0.2">
      <c r="A231" s="817">
        <v>43477</v>
      </c>
      <c r="B231" s="1193">
        <v>45212252</v>
      </c>
      <c r="C231" s="1193">
        <v>111869530</v>
      </c>
      <c r="D231" s="1193">
        <v>54974634</v>
      </c>
      <c r="E231" s="1193">
        <v>30097395</v>
      </c>
      <c r="F231" s="1193">
        <v>74535533</v>
      </c>
      <c r="G231" s="1193">
        <v>99197500</v>
      </c>
      <c r="H231" s="952">
        <v>73310000</v>
      </c>
      <c r="I231" s="946">
        <f t="shared" si="53"/>
        <v>247043033</v>
      </c>
      <c r="J231" s="947">
        <f t="shared" si="54"/>
        <v>489196844</v>
      </c>
      <c r="K231" s="874">
        <f>J231</f>
        <v>489196844</v>
      </c>
      <c r="L231" s="948">
        <f t="shared" si="55"/>
        <v>7194642746</v>
      </c>
    </row>
    <row r="232" spans="1:12" x14ac:dyDescent="0.2">
      <c r="A232" s="817">
        <v>43508</v>
      </c>
      <c r="B232" s="896">
        <v>39471890</v>
      </c>
      <c r="C232" s="896">
        <v>117908142</v>
      </c>
      <c r="D232" s="896">
        <v>63447666</v>
      </c>
      <c r="E232" s="896">
        <v>26848321</v>
      </c>
      <c r="F232" s="896">
        <v>64371066</v>
      </c>
      <c r="G232" s="896">
        <v>83855000</v>
      </c>
      <c r="H232" s="896">
        <v>82212500</v>
      </c>
      <c r="I232" s="949">
        <f t="shared" si="53"/>
        <v>230438566</v>
      </c>
      <c r="J232" s="950">
        <f t="shared" si="54"/>
        <v>478114585</v>
      </c>
      <c r="K232" s="788">
        <f>K231+J232</f>
        <v>967311429</v>
      </c>
      <c r="L232" s="951">
        <f t="shared" si="55"/>
        <v>7089389726</v>
      </c>
    </row>
    <row r="233" spans="1:12" x14ac:dyDescent="0.2">
      <c r="A233" s="817">
        <v>43536</v>
      </c>
      <c r="B233" s="896"/>
      <c r="C233" s="896"/>
      <c r="D233" s="896"/>
      <c r="E233" s="896"/>
      <c r="F233" s="896"/>
      <c r="G233" s="896"/>
      <c r="H233" s="896"/>
      <c r="I233" s="949">
        <f t="shared" si="53"/>
        <v>0</v>
      </c>
      <c r="J233" s="950">
        <f t="shared" si="54"/>
        <v>0</v>
      </c>
      <c r="K233" s="788">
        <f>K232+J233</f>
        <v>967311429</v>
      </c>
      <c r="L233" s="951">
        <f t="shared" si="55"/>
        <v>6286762175</v>
      </c>
    </row>
    <row r="234" spans="1:12" x14ac:dyDescent="0.2">
      <c r="A234" s="818">
        <v>43567</v>
      </c>
      <c r="B234" s="896"/>
      <c r="C234" s="896"/>
      <c r="D234" s="896"/>
      <c r="E234" s="896"/>
      <c r="F234" s="896"/>
      <c r="G234" s="896"/>
      <c r="H234" s="896"/>
      <c r="I234" s="949">
        <f t="shared" si="53"/>
        <v>0</v>
      </c>
      <c r="J234" s="950">
        <f t="shared" si="54"/>
        <v>0</v>
      </c>
      <c r="K234" s="788">
        <f>K233+J234</f>
        <v>967311429</v>
      </c>
      <c r="L234" s="951">
        <f t="shared" si="55"/>
        <v>5431679373</v>
      </c>
    </row>
    <row r="235" spans="1:12" x14ac:dyDescent="0.2">
      <c r="A235" s="817">
        <v>43597</v>
      </c>
      <c r="B235" s="896"/>
      <c r="C235" s="896"/>
      <c r="D235" s="896"/>
      <c r="E235" s="896"/>
      <c r="F235" s="896"/>
      <c r="G235" s="896"/>
      <c r="H235" s="896"/>
      <c r="I235" s="949">
        <f t="shared" si="53"/>
        <v>0</v>
      </c>
      <c r="J235" s="950">
        <f t="shared" si="54"/>
        <v>0</v>
      </c>
      <c r="K235" s="788">
        <f>K234+J235</f>
        <v>967311429</v>
      </c>
      <c r="L235" s="951">
        <f t="shared" si="55"/>
        <v>4562177859</v>
      </c>
    </row>
    <row r="236" spans="1:12" x14ac:dyDescent="0.2">
      <c r="A236" s="817">
        <v>43628</v>
      </c>
      <c r="B236" s="896"/>
      <c r="C236" s="896"/>
      <c r="D236" s="896"/>
      <c r="E236" s="896"/>
      <c r="F236" s="896"/>
      <c r="G236" s="896"/>
      <c r="H236" s="896"/>
      <c r="I236" s="949">
        <f t="shared" si="53"/>
        <v>0</v>
      </c>
      <c r="J236" s="950">
        <f t="shared" si="54"/>
        <v>0</v>
      </c>
      <c r="K236" s="788">
        <f t="shared" ref="K236:K242" si="57">K235+J236</f>
        <v>967311429</v>
      </c>
      <c r="L236" s="951">
        <f t="shared" si="55"/>
        <v>3821794236</v>
      </c>
    </row>
    <row r="237" spans="1:12" x14ac:dyDescent="0.2">
      <c r="A237" s="817">
        <v>43658</v>
      </c>
      <c r="B237" s="896"/>
      <c r="C237" s="896"/>
      <c r="D237" s="896"/>
      <c r="E237" s="896"/>
      <c r="F237" s="896"/>
      <c r="G237" s="896"/>
      <c r="H237" s="896"/>
      <c r="I237" s="949">
        <f t="shared" si="53"/>
        <v>0</v>
      </c>
      <c r="J237" s="950">
        <f t="shared" si="54"/>
        <v>0</v>
      </c>
      <c r="K237" s="788">
        <f t="shared" si="57"/>
        <v>967311429</v>
      </c>
      <c r="L237" s="951">
        <f t="shared" si="55"/>
        <v>3300371671</v>
      </c>
    </row>
    <row r="238" spans="1:12" x14ac:dyDescent="0.2">
      <c r="A238" s="817">
        <v>43689</v>
      </c>
      <c r="B238" s="896"/>
      <c r="C238" s="896"/>
      <c r="D238" s="896"/>
      <c r="E238" s="896"/>
      <c r="F238" s="896"/>
      <c r="G238" s="896"/>
      <c r="H238" s="896"/>
      <c r="I238" s="949">
        <f t="shared" si="53"/>
        <v>0</v>
      </c>
      <c r="J238" s="950">
        <f t="shared" si="54"/>
        <v>0</v>
      </c>
      <c r="K238" s="788">
        <f t="shared" si="57"/>
        <v>967311429</v>
      </c>
      <c r="L238" s="951">
        <f t="shared" si="55"/>
        <v>2833864639</v>
      </c>
    </row>
    <row r="239" spans="1:12" ht="13.5" thickBot="1" x14ac:dyDescent="0.25">
      <c r="A239" s="817">
        <v>43720</v>
      </c>
      <c r="B239" s="896"/>
      <c r="C239" s="896"/>
      <c r="D239" s="896"/>
      <c r="E239" s="896"/>
      <c r="F239" s="896"/>
      <c r="G239" s="896"/>
      <c r="H239" s="871"/>
      <c r="I239" s="949">
        <f t="shared" si="53"/>
        <v>0</v>
      </c>
      <c r="J239" s="950">
        <f t="shared" si="54"/>
        <v>0</v>
      </c>
      <c r="K239" s="788">
        <f t="shared" si="57"/>
        <v>967311429</v>
      </c>
      <c r="L239" s="951">
        <f t="shared" si="55"/>
        <v>2402786941</v>
      </c>
    </row>
    <row r="240" spans="1:12" ht="13.5" thickBot="1" x14ac:dyDescent="0.25">
      <c r="A240" s="817">
        <v>43750</v>
      </c>
      <c r="B240" s="896"/>
      <c r="C240" s="896"/>
      <c r="D240" s="896"/>
      <c r="E240" s="896"/>
      <c r="F240" s="896"/>
      <c r="G240" s="896"/>
      <c r="H240" s="871"/>
      <c r="I240" s="949">
        <f t="shared" si="53"/>
        <v>0</v>
      </c>
      <c r="J240" s="950">
        <f t="shared" si="54"/>
        <v>0</v>
      </c>
      <c r="K240" s="788">
        <f t="shared" si="57"/>
        <v>967311429</v>
      </c>
      <c r="L240" s="951">
        <f t="shared" si="55"/>
        <v>1936987982</v>
      </c>
    </row>
    <row r="241" spans="1:12" ht="13.5" thickBot="1" x14ac:dyDescent="0.25">
      <c r="A241" s="817">
        <v>43781</v>
      </c>
      <c r="B241" s="788"/>
      <c r="C241" s="788"/>
      <c r="D241" s="788"/>
      <c r="E241" s="788"/>
      <c r="F241" s="788"/>
      <c r="G241" s="788"/>
      <c r="H241" s="922"/>
      <c r="I241" s="949">
        <f t="shared" si="53"/>
        <v>0</v>
      </c>
      <c r="J241" s="950">
        <f t="shared" si="54"/>
        <v>0</v>
      </c>
      <c r="K241" s="788">
        <f t="shared" si="57"/>
        <v>967311429</v>
      </c>
      <c r="L241" s="951">
        <f t="shared" si="55"/>
        <v>1454179662</v>
      </c>
    </row>
    <row r="242" spans="1:12" x14ac:dyDescent="0.2">
      <c r="A242" s="933">
        <v>43811</v>
      </c>
      <c r="B242" s="934"/>
      <c r="C242" s="934"/>
      <c r="D242" s="934"/>
      <c r="E242" s="934"/>
      <c r="F242" s="934"/>
      <c r="G242" s="934"/>
      <c r="H242" s="1096"/>
      <c r="I242" s="904">
        <f t="shared" si="53"/>
        <v>0</v>
      </c>
      <c r="J242" s="905">
        <f t="shared" si="54"/>
        <v>0</v>
      </c>
      <c r="K242" s="934">
        <f t="shared" si="57"/>
        <v>967311429</v>
      </c>
      <c r="L242" s="951">
        <f t="shared" si="55"/>
        <v>967311429</v>
      </c>
    </row>
  </sheetData>
  <mergeCells count="1">
    <mergeCell ref="A1:K1"/>
  </mergeCells>
  <phoneticPr fontId="0" type="noConversion"/>
  <printOptions horizontalCentered="1"/>
  <pageMargins left="0.75" right="0.75" top="1" bottom="1" header="0.5" footer="0.5"/>
  <pageSetup scale="14" orientation="landscape" r:id="rId1"/>
  <headerFooter alignWithMargins="0"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2"/>
  <sheetViews>
    <sheetView workbookViewId="0">
      <pane ySplit="2" topLeftCell="A219" activePane="bottomLeft" state="frozenSplit"/>
      <selection pane="bottomLeft" activeCell="B231" sqref="B231:H232"/>
    </sheetView>
  </sheetViews>
  <sheetFormatPr defaultRowHeight="12.75" x14ac:dyDescent="0.2"/>
  <cols>
    <col min="1" max="12" width="12.7109375" customWidth="1"/>
    <col min="13" max="14" width="16.42578125" customWidth="1"/>
    <col min="15" max="15" width="13.7109375" customWidth="1"/>
  </cols>
  <sheetData>
    <row r="1" spans="1:15" ht="13.5" thickBot="1" x14ac:dyDescent="0.25">
      <c r="A1" s="1208" t="s">
        <v>7</v>
      </c>
      <c r="B1" s="1209"/>
      <c r="C1" s="1209"/>
      <c r="D1" s="1209"/>
      <c r="E1" s="1209"/>
      <c r="F1" s="1209"/>
      <c r="G1" s="1209"/>
      <c r="H1" s="1209"/>
      <c r="I1" s="1209"/>
      <c r="J1" s="1209"/>
      <c r="K1" s="1210"/>
      <c r="L1" s="24"/>
    </row>
    <row r="2" spans="1:15" ht="39" customHeight="1" thickBot="1" x14ac:dyDescent="0.25">
      <c r="A2" s="27" t="s">
        <v>113</v>
      </c>
      <c r="B2" s="58" t="s">
        <v>0</v>
      </c>
      <c r="C2" s="58" t="s">
        <v>1</v>
      </c>
      <c r="D2" s="58" t="s">
        <v>2</v>
      </c>
      <c r="E2" s="58" t="s">
        <v>3</v>
      </c>
      <c r="F2" s="58" t="s">
        <v>24</v>
      </c>
      <c r="G2" s="58" t="s">
        <v>25</v>
      </c>
      <c r="H2" s="58" t="s">
        <v>26</v>
      </c>
      <c r="I2" s="58" t="s">
        <v>4</v>
      </c>
      <c r="J2" s="59" t="s">
        <v>5</v>
      </c>
      <c r="K2" s="60" t="s">
        <v>6</v>
      </c>
      <c r="L2" s="6" t="s">
        <v>35</v>
      </c>
      <c r="M2" s="182" t="s">
        <v>87</v>
      </c>
      <c r="N2" t="s">
        <v>88</v>
      </c>
      <c r="O2" s="184" t="s">
        <v>89</v>
      </c>
    </row>
    <row r="3" spans="1:15" x14ac:dyDescent="0.2">
      <c r="A3" s="29">
        <v>36526</v>
      </c>
      <c r="B3" s="658">
        <v>241</v>
      </c>
      <c r="C3" s="658">
        <v>40</v>
      </c>
      <c r="D3" s="36">
        <v>21</v>
      </c>
      <c r="E3" s="658">
        <v>27</v>
      </c>
      <c r="F3" s="658">
        <v>16</v>
      </c>
      <c r="G3" s="658">
        <v>17</v>
      </c>
      <c r="H3" s="658">
        <v>1</v>
      </c>
      <c r="I3" s="658">
        <f>SUM(F3:H3)</f>
        <v>34</v>
      </c>
      <c r="J3" s="36">
        <f>SUM(B3:H3)</f>
        <v>363</v>
      </c>
      <c r="K3" s="37">
        <f>J3</f>
        <v>363</v>
      </c>
      <c r="L3" s="659"/>
    </row>
    <row r="4" spans="1:15" x14ac:dyDescent="0.2">
      <c r="A4" s="30">
        <v>36557</v>
      </c>
      <c r="B4" s="660">
        <v>293</v>
      </c>
      <c r="C4" s="660">
        <v>40</v>
      </c>
      <c r="D4" s="40">
        <v>33</v>
      </c>
      <c r="E4" s="660">
        <v>23</v>
      </c>
      <c r="F4" s="661">
        <v>16</v>
      </c>
      <c r="G4" s="661">
        <v>8</v>
      </c>
      <c r="H4" s="661">
        <v>0</v>
      </c>
      <c r="I4" s="661">
        <f t="shared" ref="I4:I53" si="0">SUM(F4:H4)</f>
        <v>24</v>
      </c>
      <c r="J4" s="48">
        <f t="shared" ref="J4:J53" si="1">SUM(B4:H4)</f>
        <v>413</v>
      </c>
      <c r="K4" s="41">
        <f>K3+J4</f>
        <v>776</v>
      </c>
      <c r="L4" s="659"/>
    </row>
    <row r="5" spans="1:15" ht="13.5" thickBot="1" x14ac:dyDescent="0.25">
      <c r="A5" s="30">
        <v>36586</v>
      </c>
      <c r="B5" s="660">
        <v>336</v>
      </c>
      <c r="C5" s="660">
        <v>72</v>
      </c>
      <c r="D5" s="40">
        <v>55</v>
      </c>
      <c r="E5" s="660">
        <v>27</v>
      </c>
      <c r="F5" s="662">
        <v>30</v>
      </c>
      <c r="G5" s="662">
        <v>10</v>
      </c>
      <c r="H5" s="662">
        <v>1</v>
      </c>
      <c r="I5" s="661">
        <f t="shared" si="0"/>
        <v>41</v>
      </c>
      <c r="J5" s="48">
        <f t="shared" si="1"/>
        <v>531</v>
      </c>
      <c r="K5" s="41">
        <f t="shared" ref="K5:K14" si="2">K4+J5</f>
        <v>1307</v>
      </c>
      <c r="L5" s="659"/>
    </row>
    <row r="6" spans="1:15" ht="13.5" thickBot="1" x14ac:dyDescent="0.25">
      <c r="A6" s="30">
        <v>36617</v>
      </c>
      <c r="B6" s="660">
        <v>367</v>
      </c>
      <c r="C6" s="660">
        <v>75</v>
      </c>
      <c r="D6" s="40">
        <v>48</v>
      </c>
      <c r="E6" s="663">
        <v>31</v>
      </c>
      <c r="F6" s="664">
        <v>51</v>
      </c>
      <c r="G6" s="665">
        <v>11</v>
      </c>
      <c r="H6" s="660">
        <v>2</v>
      </c>
      <c r="I6" s="661">
        <f t="shared" si="0"/>
        <v>64</v>
      </c>
      <c r="J6" s="48">
        <f t="shared" si="1"/>
        <v>585</v>
      </c>
      <c r="K6" s="41">
        <f t="shared" si="2"/>
        <v>1892</v>
      </c>
      <c r="L6" s="659"/>
    </row>
    <row r="7" spans="1:15" ht="13.5" thickBot="1" x14ac:dyDescent="0.25">
      <c r="A7" s="30">
        <v>36647</v>
      </c>
      <c r="B7" s="660">
        <v>377</v>
      </c>
      <c r="C7" s="660">
        <v>88</v>
      </c>
      <c r="D7" s="40">
        <v>45</v>
      </c>
      <c r="E7" s="660">
        <v>21</v>
      </c>
      <c r="F7" s="661">
        <v>24</v>
      </c>
      <c r="G7" s="662">
        <v>21</v>
      </c>
      <c r="H7" s="661">
        <v>4</v>
      </c>
      <c r="I7" s="661">
        <f t="shared" si="0"/>
        <v>49</v>
      </c>
      <c r="J7" s="48">
        <f t="shared" si="1"/>
        <v>580</v>
      </c>
      <c r="K7" s="41">
        <f t="shared" si="2"/>
        <v>2472</v>
      </c>
      <c r="L7" s="659"/>
    </row>
    <row r="8" spans="1:15" ht="13.5" thickBot="1" x14ac:dyDescent="0.25">
      <c r="A8" s="30">
        <v>36678</v>
      </c>
      <c r="B8" s="660">
        <v>317</v>
      </c>
      <c r="C8" s="660">
        <v>68</v>
      </c>
      <c r="D8" s="40">
        <v>43</v>
      </c>
      <c r="E8" s="660">
        <v>20</v>
      </c>
      <c r="F8" s="666">
        <v>31</v>
      </c>
      <c r="G8" s="664">
        <v>28</v>
      </c>
      <c r="H8" s="667">
        <v>3</v>
      </c>
      <c r="I8" s="661">
        <f t="shared" si="0"/>
        <v>62</v>
      </c>
      <c r="J8" s="48">
        <f t="shared" si="1"/>
        <v>510</v>
      </c>
      <c r="K8" s="41">
        <f t="shared" si="2"/>
        <v>2982</v>
      </c>
      <c r="L8" s="659"/>
    </row>
    <row r="9" spans="1:15" x14ac:dyDescent="0.2">
      <c r="A9" s="30">
        <v>36708</v>
      </c>
      <c r="B9" s="660">
        <v>269</v>
      </c>
      <c r="C9" s="660">
        <v>42</v>
      </c>
      <c r="D9" s="40">
        <v>26</v>
      </c>
      <c r="E9" s="660">
        <v>23</v>
      </c>
      <c r="F9" s="661">
        <v>13</v>
      </c>
      <c r="G9" s="661">
        <v>4</v>
      </c>
      <c r="H9" s="661">
        <v>0</v>
      </c>
      <c r="I9" s="661">
        <f t="shared" si="0"/>
        <v>17</v>
      </c>
      <c r="J9" s="48">
        <f t="shared" si="1"/>
        <v>377</v>
      </c>
      <c r="K9" s="41">
        <f t="shared" si="2"/>
        <v>3359</v>
      </c>
      <c r="L9" s="659"/>
    </row>
    <row r="10" spans="1:15" x14ac:dyDescent="0.2">
      <c r="A10" s="30">
        <v>36739</v>
      </c>
      <c r="B10" s="660">
        <v>278</v>
      </c>
      <c r="C10" s="660">
        <v>29</v>
      </c>
      <c r="D10" s="40">
        <v>17</v>
      </c>
      <c r="E10" s="660">
        <v>13</v>
      </c>
      <c r="F10" s="661">
        <v>22</v>
      </c>
      <c r="G10" s="661">
        <v>9</v>
      </c>
      <c r="H10" s="661">
        <v>0</v>
      </c>
      <c r="I10" s="661">
        <f t="shared" si="0"/>
        <v>31</v>
      </c>
      <c r="J10" s="48">
        <f t="shared" si="1"/>
        <v>368</v>
      </c>
      <c r="K10" s="41">
        <f t="shared" si="2"/>
        <v>3727</v>
      </c>
      <c r="L10" s="659"/>
    </row>
    <row r="11" spans="1:15" x14ac:dyDescent="0.2">
      <c r="A11" s="30">
        <v>36770</v>
      </c>
      <c r="B11" s="660">
        <v>255</v>
      </c>
      <c r="C11" s="660">
        <v>31</v>
      </c>
      <c r="D11" s="40">
        <v>27</v>
      </c>
      <c r="E11" s="660">
        <v>17</v>
      </c>
      <c r="F11" s="661">
        <v>15</v>
      </c>
      <c r="G11" s="661">
        <v>4</v>
      </c>
      <c r="H11" s="661">
        <v>1</v>
      </c>
      <c r="I11" s="661">
        <f t="shared" si="0"/>
        <v>20</v>
      </c>
      <c r="J11" s="48">
        <f t="shared" si="1"/>
        <v>350</v>
      </c>
      <c r="K11" s="41">
        <f t="shared" si="2"/>
        <v>4077</v>
      </c>
      <c r="L11" s="659"/>
    </row>
    <row r="12" spans="1:15" x14ac:dyDescent="0.2">
      <c r="A12" s="30">
        <v>36800</v>
      </c>
      <c r="B12" s="660">
        <v>290</v>
      </c>
      <c r="C12" s="660">
        <v>41</v>
      </c>
      <c r="D12" s="40">
        <v>26</v>
      </c>
      <c r="E12" s="660">
        <v>16</v>
      </c>
      <c r="F12" s="661">
        <v>25</v>
      </c>
      <c r="G12" s="661">
        <v>10</v>
      </c>
      <c r="H12" s="661">
        <v>1</v>
      </c>
      <c r="I12" s="661">
        <f t="shared" si="0"/>
        <v>36</v>
      </c>
      <c r="J12" s="48">
        <f t="shared" si="1"/>
        <v>409</v>
      </c>
      <c r="K12" s="41">
        <f t="shared" si="2"/>
        <v>4486</v>
      </c>
      <c r="L12" s="659"/>
    </row>
    <row r="13" spans="1:15" x14ac:dyDescent="0.2">
      <c r="A13" s="30">
        <v>36831</v>
      </c>
      <c r="B13" s="660">
        <v>266</v>
      </c>
      <c r="C13" s="660">
        <v>48</v>
      </c>
      <c r="D13" s="40">
        <v>21</v>
      </c>
      <c r="E13" s="660">
        <v>15</v>
      </c>
      <c r="F13" s="661">
        <v>17</v>
      </c>
      <c r="G13" s="661">
        <v>6</v>
      </c>
      <c r="H13" s="661">
        <v>0</v>
      </c>
      <c r="I13" s="661">
        <f t="shared" si="0"/>
        <v>23</v>
      </c>
      <c r="J13" s="48">
        <f t="shared" si="1"/>
        <v>373</v>
      </c>
      <c r="K13" s="41">
        <f t="shared" si="2"/>
        <v>4859</v>
      </c>
      <c r="L13" s="659"/>
    </row>
    <row r="14" spans="1:15" ht="13.5" thickBot="1" x14ac:dyDescent="0.25">
      <c r="A14" s="31">
        <v>36861</v>
      </c>
      <c r="B14" s="668">
        <v>274</v>
      </c>
      <c r="C14" s="668">
        <v>44</v>
      </c>
      <c r="D14" s="669">
        <v>33</v>
      </c>
      <c r="E14" s="668">
        <v>20</v>
      </c>
      <c r="F14" s="670">
        <v>15</v>
      </c>
      <c r="G14" s="670">
        <v>5</v>
      </c>
      <c r="H14" s="670">
        <v>0</v>
      </c>
      <c r="I14" s="670">
        <f t="shared" si="0"/>
        <v>20</v>
      </c>
      <c r="J14" s="671">
        <f t="shared" si="1"/>
        <v>391</v>
      </c>
      <c r="K14" s="672">
        <f t="shared" si="2"/>
        <v>5250</v>
      </c>
      <c r="L14" s="659">
        <f>SUM(J3:J14)</f>
        <v>5250</v>
      </c>
    </row>
    <row r="15" spans="1:15" x14ac:dyDescent="0.2">
      <c r="A15" s="32">
        <v>36892</v>
      </c>
      <c r="B15" s="55">
        <v>246</v>
      </c>
      <c r="C15" s="55">
        <v>41</v>
      </c>
      <c r="D15" s="55">
        <v>41</v>
      </c>
      <c r="E15" s="55">
        <v>22</v>
      </c>
      <c r="F15" s="55">
        <v>23</v>
      </c>
      <c r="G15" s="55">
        <v>16</v>
      </c>
      <c r="H15" s="55">
        <v>1</v>
      </c>
      <c r="I15" s="673">
        <f t="shared" si="0"/>
        <v>40</v>
      </c>
      <c r="J15" s="55">
        <f t="shared" si="1"/>
        <v>390</v>
      </c>
      <c r="K15" s="674">
        <f>J15</f>
        <v>390</v>
      </c>
      <c r="L15" s="659">
        <f>SUM(J4:J15)</f>
        <v>5277</v>
      </c>
    </row>
    <row r="16" spans="1:15" x14ac:dyDescent="0.2">
      <c r="A16" s="33">
        <v>36923</v>
      </c>
      <c r="B16" s="56">
        <v>247</v>
      </c>
      <c r="C16" s="56">
        <v>46</v>
      </c>
      <c r="D16" s="56">
        <v>29</v>
      </c>
      <c r="E16" s="56">
        <v>28</v>
      </c>
      <c r="F16" s="56">
        <v>15</v>
      </c>
      <c r="G16" s="56">
        <v>6</v>
      </c>
      <c r="H16" s="56">
        <v>2</v>
      </c>
      <c r="I16" s="675">
        <f t="shared" si="0"/>
        <v>23</v>
      </c>
      <c r="J16" s="676">
        <f t="shared" si="1"/>
        <v>373</v>
      </c>
      <c r="K16" s="677">
        <f>K15+J16</f>
        <v>763</v>
      </c>
      <c r="L16" s="659">
        <f t="shared" ref="L16:L64" si="3">SUM(J5:J16)</f>
        <v>5237</v>
      </c>
    </row>
    <row r="17" spans="1:13" x14ac:dyDescent="0.2">
      <c r="A17" s="33">
        <v>36951</v>
      </c>
      <c r="B17" s="56">
        <v>390</v>
      </c>
      <c r="C17" s="56">
        <v>55</v>
      </c>
      <c r="D17" s="56">
        <v>60</v>
      </c>
      <c r="E17" s="56">
        <v>26</v>
      </c>
      <c r="F17" s="56">
        <v>20</v>
      </c>
      <c r="G17" s="56">
        <v>13</v>
      </c>
      <c r="H17" s="56">
        <v>2</v>
      </c>
      <c r="I17" s="675">
        <f t="shared" si="0"/>
        <v>35</v>
      </c>
      <c r="J17" s="676">
        <f t="shared" si="1"/>
        <v>566</v>
      </c>
      <c r="K17" s="677">
        <f t="shared" ref="K17:K26" si="4">K16+J17</f>
        <v>1329</v>
      </c>
      <c r="L17" s="659">
        <f t="shared" si="3"/>
        <v>5272</v>
      </c>
    </row>
    <row r="18" spans="1:13" x14ac:dyDescent="0.2">
      <c r="A18" s="33">
        <v>36982</v>
      </c>
      <c r="B18" s="56">
        <v>370</v>
      </c>
      <c r="C18" s="56">
        <v>71</v>
      </c>
      <c r="D18" s="56">
        <v>65</v>
      </c>
      <c r="E18" s="56">
        <v>27</v>
      </c>
      <c r="F18" s="56">
        <v>28</v>
      </c>
      <c r="G18" s="56">
        <v>8</v>
      </c>
      <c r="H18" s="56">
        <v>2</v>
      </c>
      <c r="I18" s="675">
        <f t="shared" si="0"/>
        <v>38</v>
      </c>
      <c r="J18" s="676">
        <f t="shared" si="1"/>
        <v>571</v>
      </c>
      <c r="K18" s="677">
        <f t="shared" si="4"/>
        <v>1900</v>
      </c>
      <c r="L18" s="659">
        <f t="shared" si="3"/>
        <v>5258</v>
      </c>
    </row>
    <row r="19" spans="1:13" x14ac:dyDescent="0.2">
      <c r="A19" s="33">
        <v>37012</v>
      </c>
      <c r="B19" s="56">
        <v>354</v>
      </c>
      <c r="C19" s="56">
        <v>69</v>
      </c>
      <c r="D19" s="56">
        <v>50</v>
      </c>
      <c r="E19" s="56">
        <v>34</v>
      </c>
      <c r="F19" s="56">
        <v>25</v>
      </c>
      <c r="G19" s="56">
        <v>10</v>
      </c>
      <c r="H19" s="56">
        <v>4</v>
      </c>
      <c r="I19" s="675">
        <f t="shared" si="0"/>
        <v>39</v>
      </c>
      <c r="J19" s="676">
        <f t="shared" si="1"/>
        <v>546</v>
      </c>
      <c r="K19" s="677">
        <f t="shared" si="4"/>
        <v>2446</v>
      </c>
      <c r="L19" s="659">
        <f t="shared" si="3"/>
        <v>5224</v>
      </c>
    </row>
    <row r="20" spans="1:13" x14ac:dyDescent="0.2">
      <c r="A20" s="33">
        <v>37043</v>
      </c>
      <c r="B20" s="56">
        <v>411</v>
      </c>
      <c r="C20" s="56">
        <v>64</v>
      </c>
      <c r="D20" s="56">
        <v>44</v>
      </c>
      <c r="E20" s="56">
        <v>31</v>
      </c>
      <c r="F20" s="56">
        <v>13</v>
      </c>
      <c r="G20" s="56">
        <v>14</v>
      </c>
      <c r="H20" s="56">
        <v>2</v>
      </c>
      <c r="I20" s="675">
        <f t="shared" si="0"/>
        <v>29</v>
      </c>
      <c r="J20" s="676">
        <f t="shared" si="1"/>
        <v>579</v>
      </c>
      <c r="K20" s="677">
        <f t="shared" si="4"/>
        <v>3025</v>
      </c>
      <c r="L20" s="659">
        <f t="shared" si="3"/>
        <v>5293</v>
      </c>
    </row>
    <row r="21" spans="1:13" x14ac:dyDescent="0.2">
      <c r="A21" s="33">
        <v>37073</v>
      </c>
      <c r="B21" s="56">
        <v>337</v>
      </c>
      <c r="C21" s="56">
        <v>44</v>
      </c>
      <c r="D21" s="56">
        <v>35</v>
      </c>
      <c r="E21" s="56">
        <v>13</v>
      </c>
      <c r="F21" s="56">
        <v>15</v>
      </c>
      <c r="G21" s="56">
        <v>9</v>
      </c>
      <c r="H21" s="56">
        <v>1</v>
      </c>
      <c r="I21" s="675">
        <f t="shared" si="0"/>
        <v>25</v>
      </c>
      <c r="J21" s="676">
        <f t="shared" si="1"/>
        <v>454</v>
      </c>
      <c r="K21" s="677">
        <f t="shared" si="4"/>
        <v>3479</v>
      </c>
      <c r="L21" s="659">
        <f t="shared" si="3"/>
        <v>5370</v>
      </c>
    </row>
    <row r="22" spans="1:13" x14ac:dyDescent="0.2">
      <c r="A22" s="33">
        <v>37104</v>
      </c>
      <c r="B22" s="56">
        <v>369</v>
      </c>
      <c r="C22" s="56">
        <v>51</v>
      </c>
      <c r="D22" s="56">
        <v>47</v>
      </c>
      <c r="E22" s="56">
        <v>24</v>
      </c>
      <c r="F22" s="56">
        <v>27</v>
      </c>
      <c r="G22" s="56">
        <v>14</v>
      </c>
      <c r="H22" s="56">
        <v>1</v>
      </c>
      <c r="I22" s="675">
        <f t="shared" si="0"/>
        <v>42</v>
      </c>
      <c r="J22" s="676">
        <f t="shared" si="1"/>
        <v>533</v>
      </c>
      <c r="K22" s="677">
        <f t="shared" si="4"/>
        <v>4012</v>
      </c>
      <c r="L22" s="659">
        <f t="shared" si="3"/>
        <v>5535</v>
      </c>
    </row>
    <row r="23" spans="1:13" x14ac:dyDescent="0.2">
      <c r="A23" s="33">
        <v>37135</v>
      </c>
      <c r="B23" s="56">
        <v>280</v>
      </c>
      <c r="C23" s="56">
        <v>42</v>
      </c>
      <c r="D23" s="56">
        <v>20</v>
      </c>
      <c r="E23" s="56">
        <v>19</v>
      </c>
      <c r="F23" s="56">
        <v>11</v>
      </c>
      <c r="G23" s="56">
        <v>5</v>
      </c>
      <c r="H23" s="56">
        <v>2</v>
      </c>
      <c r="I23" s="675">
        <f t="shared" si="0"/>
        <v>18</v>
      </c>
      <c r="J23" s="676">
        <f t="shared" si="1"/>
        <v>379</v>
      </c>
      <c r="K23" s="677">
        <f t="shared" si="4"/>
        <v>4391</v>
      </c>
      <c r="L23" s="659">
        <f t="shared" si="3"/>
        <v>5564</v>
      </c>
    </row>
    <row r="24" spans="1:13" x14ac:dyDescent="0.2">
      <c r="A24" s="33">
        <v>37165</v>
      </c>
      <c r="B24" s="56">
        <v>264</v>
      </c>
      <c r="C24" s="56">
        <v>42</v>
      </c>
      <c r="D24" s="56">
        <v>31</v>
      </c>
      <c r="E24" s="56">
        <v>16</v>
      </c>
      <c r="F24" s="56">
        <v>12</v>
      </c>
      <c r="G24" s="56">
        <v>4</v>
      </c>
      <c r="H24" s="56">
        <v>1</v>
      </c>
      <c r="I24" s="675">
        <f t="shared" si="0"/>
        <v>17</v>
      </c>
      <c r="J24" s="676">
        <f t="shared" si="1"/>
        <v>370</v>
      </c>
      <c r="K24" s="677">
        <f t="shared" si="4"/>
        <v>4761</v>
      </c>
      <c r="L24" s="659">
        <f t="shared" si="3"/>
        <v>5525</v>
      </c>
    </row>
    <row r="25" spans="1:13" x14ac:dyDescent="0.2">
      <c r="A25" s="33">
        <v>37196</v>
      </c>
      <c r="B25" s="56">
        <v>263</v>
      </c>
      <c r="C25" s="56">
        <v>46</v>
      </c>
      <c r="D25" s="56">
        <v>25</v>
      </c>
      <c r="E25" s="56">
        <v>15</v>
      </c>
      <c r="F25" s="56">
        <v>17</v>
      </c>
      <c r="G25" s="56">
        <v>4</v>
      </c>
      <c r="H25" s="56">
        <v>0</v>
      </c>
      <c r="I25" s="675">
        <f t="shared" si="0"/>
        <v>21</v>
      </c>
      <c r="J25" s="676">
        <f t="shared" si="1"/>
        <v>370</v>
      </c>
      <c r="K25" s="677">
        <f t="shared" si="4"/>
        <v>5131</v>
      </c>
      <c r="L25" s="659">
        <f t="shared" si="3"/>
        <v>5522</v>
      </c>
    </row>
    <row r="26" spans="1:13" ht="13.5" thickBot="1" x14ac:dyDescent="0.25">
      <c r="A26" s="34">
        <v>37226</v>
      </c>
      <c r="B26" s="57">
        <v>288</v>
      </c>
      <c r="C26" s="57">
        <v>28</v>
      </c>
      <c r="D26" s="57">
        <v>41</v>
      </c>
      <c r="E26" s="57">
        <v>10</v>
      </c>
      <c r="F26" s="57">
        <v>17</v>
      </c>
      <c r="G26" s="57">
        <v>4</v>
      </c>
      <c r="H26" s="57">
        <v>0</v>
      </c>
      <c r="I26" s="678">
        <f t="shared" si="0"/>
        <v>21</v>
      </c>
      <c r="J26" s="679">
        <f t="shared" si="1"/>
        <v>388</v>
      </c>
      <c r="K26" s="680">
        <f t="shared" si="4"/>
        <v>5519</v>
      </c>
      <c r="L26" s="659">
        <f t="shared" si="3"/>
        <v>5519</v>
      </c>
    </row>
    <row r="27" spans="1:13" x14ac:dyDescent="0.2">
      <c r="A27" s="35">
        <v>37257</v>
      </c>
      <c r="B27" s="36">
        <v>238</v>
      </c>
      <c r="C27" s="36">
        <v>50</v>
      </c>
      <c r="D27" s="36">
        <v>30</v>
      </c>
      <c r="E27" s="37">
        <v>21</v>
      </c>
      <c r="F27" s="36">
        <v>18</v>
      </c>
      <c r="G27" s="36">
        <v>5</v>
      </c>
      <c r="H27" s="38">
        <v>1</v>
      </c>
      <c r="I27" s="658">
        <f t="shared" si="0"/>
        <v>24</v>
      </c>
      <c r="J27" s="36">
        <f t="shared" si="1"/>
        <v>363</v>
      </c>
      <c r="K27" s="37">
        <f>J27</f>
        <v>363</v>
      </c>
      <c r="L27" s="659">
        <f t="shared" si="3"/>
        <v>5492</v>
      </c>
      <c r="M27" s="183">
        <f t="shared" ref="M27:M62" si="5">K27/K15</f>
        <v>0.93076923076923079</v>
      </c>
    </row>
    <row r="28" spans="1:13" x14ac:dyDescent="0.2">
      <c r="A28" s="39">
        <v>37288</v>
      </c>
      <c r="B28" s="40">
        <v>273</v>
      </c>
      <c r="C28" s="40">
        <v>44</v>
      </c>
      <c r="D28" s="40">
        <v>33</v>
      </c>
      <c r="E28" s="41">
        <v>15</v>
      </c>
      <c r="F28" s="40">
        <v>20</v>
      </c>
      <c r="G28" s="40">
        <v>6</v>
      </c>
      <c r="H28" s="42">
        <v>1</v>
      </c>
      <c r="I28" s="661">
        <f t="shared" si="0"/>
        <v>27</v>
      </c>
      <c r="J28" s="48">
        <f t="shared" si="1"/>
        <v>392</v>
      </c>
      <c r="K28" s="41">
        <f>K27+J28</f>
        <v>755</v>
      </c>
      <c r="L28" s="659">
        <f t="shared" si="3"/>
        <v>5511</v>
      </c>
      <c r="M28" s="183">
        <f t="shared" si="5"/>
        <v>0.98951507208387945</v>
      </c>
    </row>
    <row r="29" spans="1:13" ht="13.5" thickBot="1" x14ac:dyDescent="0.25">
      <c r="A29" s="39">
        <v>37316</v>
      </c>
      <c r="B29" s="43">
        <v>376</v>
      </c>
      <c r="C29" s="40">
        <v>58</v>
      </c>
      <c r="D29" s="40">
        <v>41</v>
      </c>
      <c r="E29" s="44">
        <v>27</v>
      </c>
      <c r="F29" s="40">
        <v>41</v>
      </c>
      <c r="G29" s="40">
        <v>12</v>
      </c>
      <c r="H29" s="45">
        <v>2</v>
      </c>
      <c r="I29" s="661">
        <f t="shared" si="0"/>
        <v>55</v>
      </c>
      <c r="J29" s="681">
        <f t="shared" si="1"/>
        <v>557</v>
      </c>
      <c r="K29" s="41">
        <f t="shared" ref="K29:K38" si="6">K28+J29</f>
        <v>1312</v>
      </c>
      <c r="L29" s="659">
        <f t="shared" si="3"/>
        <v>5502</v>
      </c>
      <c r="M29" s="183">
        <f t="shared" si="5"/>
        <v>0.98720842738901426</v>
      </c>
    </row>
    <row r="30" spans="1:13" ht="13.5" thickBot="1" x14ac:dyDescent="0.25">
      <c r="A30" s="46">
        <v>37347</v>
      </c>
      <c r="B30" s="40">
        <v>433</v>
      </c>
      <c r="C30" s="42">
        <v>96</v>
      </c>
      <c r="D30" s="41">
        <v>72</v>
      </c>
      <c r="E30" s="47">
        <v>39</v>
      </c>
      <c r="F30" s="40">
        <v>43</v>
      </c>
      <c r="G30" s="40">
        <v>13</v>
      </c>
      <c r="H30" s="42">
        <v>3</v>
      </c>
      <c r="I30" s="682">
        <f t="shared" si="0"/>
        <v>59</v>
      </c>
      <c r="J30" s="40">
        <f t="shared" si="1"/>
        <v>699</v>
      </c>
      <c r="K30" s="51">
        <f t="shared" si="6"/>
        <v>2011</v>
      </c>
      <c r="L30" s="659">
        <f t="shared" si="3"/>
        <v>5630</v>
      </c>
      <c r="M30" s="183">
        <f t="shared" si="5"/>
        <v>1.0584210526315789</v>
      </c>
    </row>
    <row r="31" spans="1:13" ht="13.5" thickBot="1" x14ac:dyDescent="0.25">
      <c r="A31" s="39">
        <v>37377</v>
      </c>
      <c r="B31" s="48">
        <v>400</v>
      </c>
      <c r="C31" s="40">
        <v>85</v>
      </c>
      <c r="D31" s="43">
        <v>64</v>
      </c>
      <c r="E31" s="49">
        <v>24</v>
      </c>
      <c r="F31" s="40">
        <v>42</v>
      </c>
      <c r="G31" s="40">
        <v>19</v>
      </c>
      <c r="H31" s="50">
        <v>3</v>
      </c>
      <c r="I31" s="664">
        <f t="shared" si="0"/>
        <v>64</v>
      </c>
      <c r="J31" s="48">
        <f t="shared" si="1"/>
        <v>637</v>
      </c>
      <c r="K31" s="41">
        <f t="shared" si="6"/>
        <v>2648</v>
      </c>
      <c r="L31" s="659">
        <f t="shared" si="3"/>
        <v>5721</v>
      </c>
      <c r="M31" s="183">
        <f t="shared" si="5"/>
        <v>1.0825838103025347</v>
      </c>
    </row>
    <row r="32" spans="1:13" ht="13.5" thickBot="1" x14ac:dyDescent="0.25">
      <c r="A32" s="39">
        <v>37408</v>
      </c>
      <c r="B32" s="40">
        <v>365</v>
      </c>
      <c r="C32" s="41">
        <v>58</v>
      </c>
      <c r="D32" s="683">
        <v>66</v>
      </c>
      <c r="E32" s="51">
        <v>25</v>
      </c>
      <c r="F32" s="40">
        <v>33</v>
      </c>
      <c r="G32" s="40">
        <v>15</v>
      </c>
      <c r="H32" s="42">
        <v>2</v>
      </c>
      <c r="I32" s="661">
        <f t="shared" si="0"/>
        <v>50</v>
      </c>
      <c r="J32" s="48">
        <f t="shared" si="1"/>
        <v>564</v>
      </c>
      <c r="K32" s="41">
        <f t="shared" si="6"/>
        <v>3212</v>
      </c>
      <c r="L32" s="659">
        <f t="shared" si="3"/>
        <v>5706</v>
      </c>
      <c r="M32" s="183">
        <f t="shared" si="5"/>
        <v>1.0618181818181818</v>
      </c>
    </row>
    <row r="33" spans="1:14" ht="13.5" thickBot="1" x14ac:dyDescent="0.25">
      <c r="A33" s="39">
        <v>37438</v>
      </c>
      <c r="B33" s="40">
        <v>332</v>
      </c>
      <c r="C33" s="40">
        <v>68</v>
      </c>
      <c r="D33" s="48">
        <v>44</v>
      </c>
      <c r="E33" s="41">
        <v>19</v>
      </c>
      <c r="F33" s="40">
        <v>37</v>
      </c>
      <c r="G33" s="40">
        <v>10</v>
      </c>
      <c r="H33" s="45">
        <v>0</v>
      </c>
      <c r="I33" s="661">
        <f t="shared" si="0"/>
        <v>47</v>
      </c>
      <c r="J33" s="48">
        <f t="shared" si="1"/>
        <v>510</v>
      </c>
      <c r="K33" s="41">
        <f t="shared" si="6"/>
        <v>3722</v>
      </c>
      <c r="L33" s="659">
        <f t="shared" si="3"/>
        <v>5762</v>
      </c>
      <c r="M33" s="183">
        <f t="shared" si="5"/>
        <v>1.0698476573728082</v>
      </c>
    </row>
    <row r="34" spans="1:14" ht="13.5" thickBot="1" x14ac:dyDescent="0.25">
      <c r="A34" s="39">
        <v>37469</v>
      </c>
      <c r="B34" s="40">
        <v>338</v>
      </c>
      <c r="C34" s="40">
        <v>70</v>
      </c>
      <c r="D34" s="40">
        <v>49</v>
      </c>
      <c r="E34" s="41">
        <v>15</v>
      </c>
      <c r="F34" s="40">
        <v>35</v>
      </c>
      <c r="G34" s="40">
        <v>11</v>
      </c>
      <c r="H34" s="52">
        <v>5</v>
      </c>
      <c r="I34" s="661">
        <f t="shared" si="0"/>
        <v>51</v>
      </c>
      <c r="J34" s="48">
        <f t="shared" si="1"/>
        <v>523</v>
      </c>
      <c r="K34" s="41">
        <f t="shared" si="6"/>
        <v>4245</v>
      </c>
      <c r="L34" s="659">
        <f t="shared" si="3"/>
        <v>5752</v>
      </c>
      <c r="M34" s="183">
        <f t="shared" si="5"/>
        <v>1.0580757726819541</v>
      </c>
    </row>
    <row r="35" spans="1:14" x14ac:dyDescent="0.2">
      <c r="A35" s="39">
        <v>37500</v>
      </c>
      <c r="B35" s="40">
        <v>302</v>
      </c>
      <c r="C35" s="40">
        <v>49</v>
      </c>
      <c r="D35" s="40">
        <v>34</v>
      </c>
      <c r="E35" s="41">
        <v>15</v>
      </c>
      <c r="F35" s="40">
        <v>8</v>
      </c>
      <c r="G35" s="40">
        <v>8</v>
      </c>
      <c r="H35" s="53">
        <v>1</v>
      </c>
      <c r="I35" s="661">
        <f t="shared" si="0"/>
        <v>17</v>
      </c>
      <c r="J35" s="48">
        <f t="shared" si="1"/>
        <v>417</v>
      </c>
      <c r="K35" s="41">
        <f t="shared" si="6"/>
        <v>4662</v>
      </c>
      <c r="L35" s="659">
        <f t="shared" si="3"/>
        <v>5790</v>
      </c>
      <c r="M35" s="183">
        <f t="shared" si="5"/>
        <v>1.061717148713277</v>
      </c>
    </row>
    <row r="36" spans="1:14" x14ac:dyDescent="0.2">
      <c r="A36" s="39">
        <v>37530</v>
      </c>
      <c r="B36" s="40">
        <v>313</v>
      </c>
      <c r="C36" s="40">
        <v>61</v>
      </c>
      <c r="D36" s="40">
        <v>26</v>
      </c>
      <c r="E36" s="41">
        <v>20</v>
      </c>
      <c r="F36" s="40">
        <v>13</v>
      </c>
      <c r="G36" s="40">
        <v>5</v>
      </c>
      <c r="H36" s="42">
        <v>0</v>
      </c>
      <c r="I36" s="661">
        <f t="shared" si="0"/>
        <v>18</v>
      </c>
      <c r="J36" s="48">
        <f t="shared" si="1"/>
        <v>438</v>
      </c>
      <c r="K36" s="41">
        <f t="shared" si="6"/>
        <v>5100</v>
      </c>
      <c r="L36" s="659">
        <f t="shared" si="3"/>
        <v>5858</v>
      </c>
      <c r="M36" s="183">
        <f t="shared" si="5"/>
        <v>1.0712035286704473</v>
      </c>
    </row>
    <row r="37" spans="1:14" x14ac:dyDescent="0.2">
      <c r="A37" s="39">
        <v>37561</v>
      </c>
      <c r="B37" s="40">
        <v>297</v>
      </c>
      <c r="C37" s="40">
        <v>59</v>
      </c>
      <c r="D37" s="40">
        <v>41</v>
      </c>
      <c r="E37" s="41">
        <v>23</v>
      </c>
      <c r="F37" s="40">
        <v>21</v>
      </c>
      <c r="G37" s="40">
        <v>8</v>
      </c>
      <c r="H37" s="42">
        <v>0</v>
      </c>
      <c r="I37" s="661">
        <f t="shared" si="0"/>
        <v>29</v>
      </c>
      <c r="J37" s="48">
        <f t="shared" si="1"/>
        <v>449</v>
      </c>
      <c r="K37" s="41">
        <f t="shared" si="6"/>
        <v>5549</v>
      </c>
      <c r="L37" s="659">
        <f t="shared" si="3"/>
        <v>5937</v>
      </c>
      <c r="M37" s="183">
        <f t="shared" si="5"/>
        <v>1.0814656012473203</v>
      </c>
    </row>
    <row r="38" spans="1:14" ht="13.5" thickBot="1" x14ac:dyDescent="0.25">
      <c r="A38" s="54">
        <v>37591</v>
      </c>
      <c r="B38" s="43">
        <v>298</v>
      </c>
      <c r="C38" s="43">
        <v>55</v>
      </c>
      <c r="D38" s="43">
        <v>32</v>
      </c>
      <c r="E38" s="44">
        <v>17</v>
      </c>
      <c r="F38" s="43">
        <v>14</v>
      </c>
      <c r="G38" s="43">
        <v>2</v>
      </c>
      <c r="H38" s="45">
        <v>4</v>
      </c>
      <c r="I38" s="662">
        <f t="shared" si="0"/>
        <v>20</v>
      </c>
      <c r="J38" s="681">
        <f t="shared" si="1"/>
        <v>422</v>
      </c>
      <c r="K38" s="44">
        <f t="shared" si="6"/>
        <v>5971</v>
      </c>
      <c r="L38" s="659">
        <f t="shared" si="3"/>
        <v>5971</v>
      </c>
      <c r="M38" s="183">
        <f t="shared" si="5"/>
        <v>1.0818988947273056</v>
      </c>
    </row>
    <row r="39" spans="1:14" x14ac:dyDescent="0.2">
      <c r="A39" s="32">
        <v>37622</v>
      </c>
      <c r="B39" s="55">
        <v>276</v>
      </c>
      <c r="C39" s="55">
        <v>99</v>
      </c>
      <c r="D39" s="55">
        <v>48</v>
      </c>
      <c r="E39" s="55">
        <v>21</v>
      </c>
      <c r="F39" s="55">
        <v>26</v>
      </c>
      <c r="G39" s="55">
        <v>13</v>
      </c>
      <c r="H39" s="55">
        <v>1</v>
      </c>
      <c r="I39" s="673">
        <f t="shared" si="0"/>
        <v>40</v>
      </c>
      <c r="J39" s="684">
        <f t="shared" si="1"/>
        <v>484</v>
      </c>
      <c r="K39" s="685">
        <f>J39</f>
        <v>484</v>
      </c>
      <c r="L39" s="659">
        <f t="shared" si="3"/>
        <v>6092</v>
      </c>
      <c r="M39" s="183">
        <f t="shared" si="5"/>
        <v>1.3333333333333333</v>
      </c>
      <c r="N39" s="183">
        <f t="shared" ref="N39:N82" si="7">K39/K15</f>
        <v>1.2410256410256411</v>
      </c>
    </row>
    <row r="40" spans="1:14" x14ac:dyDescent="0.2">
      <c r="A40" s="33">
        <v>37653</v>
      </c>
      <c r="B40" s="56">
        <v>278</v>
      </c>
      <c r="C40" s="56">
        <v>103</v>
      </c>
      <c r="D40" s="56">
        <v>38</v>
      </c>
      <c r="E40" s="56">
        <v>18</v>
      </c>
      <c r="F40" s="56">
        <v>28</v>
      </c>
      <c r="G40" s="56">
        <v>14</v>
      </c>
      <c r="H40" s="56">
        <v>1</v>
      </c>
      <c r="I40" s="686">
        <f t="shared" si="0"/>
        <v>43</v>
      </c>
      <c r="J40" s="687">
        <f t="shared" si="1"/>
        <v>480</v>
      </c>
      <c r="K40" s="688">
        <f t="shared" ref="K40:K50" si="8">K39+J40</f>
        <v>964</v>
      </c>
      <c r="L40" s="659">
        <f t="shared" si="3"/>
        <v>6180</v>
      </c>
      <c r="M40" s="183">
        <f t="shared" si="5"/>
        <v>1.2768211920529802</v>
      </c>
      <c r="N40" s="183">
        <f t="shared" si="7"/>
        <v>1.2634338138925294</v>
      </c>
    </row>
    <row r="41" spans="1:14" x14ac:dyDescent="0.2">
      <c r="A41" s="33">
        <v>37681</v>
      </c>
      <c r="B41" s="56">
        <v>361</v>
      </c>
      <c r="C41" s="56">
        <v>168</v>
      </c>
      <c r="D41" s="56">
        <v>63</v>
      </c>
      <c r="E41" s="56">
        <v>21</v>
      </c>
      <c r="F41" s="56">
        <v>33</v>
      </c>
      <c r="G41" s="56">
        <v>11</v>
      </c>
      <c r="H41" s="56">
        <v>2</v>
      </c>
      <c r="I41" s="56">
        <f t="shared" si="0"/>
        <v>46</v>
      </c>
      <c r="J41" s="56">
        <f t="shared" si="1"/>
        <v>659</v>
      </c>
      <c r="K41" s="677">
        <f t="shared" si="8"/>
        <v>1623</v>
      </c>
      <c r="L41" s="659">
        <f t="shared" si="3"/>
        <v>6282</v>
      </c>
      <c r="M41" s="183">
        <f t="shared" si="5"/>
        <v>1.2370426829268293</v>
      </c>
      <c r="N41" s="183">
        <f t="shared" si="7"/>
        <v>1.2212189616252822</v>
      </c>
    </row>
    <row r="42" spans="1:14" x14ac:dyDescent="0.2">
      <c r="A42" s="33">
        <v>37712</v>
      </c>
      <c r="B42" s="56">
        <v>438</v>
      </c>
      <c r="C42" s="56">
        <v>187</v>
      </c>
      <c r="D42" s="56">
        <v>60</v>
      </c>
      <c r="E42" s="56">
        <v>40</v>
      </c>
      <c r="F42" s="56">
        <v>16</v>
      </c>
      <c r="G42" s="56">
        <v>14</v>
      </c>
      <c r="H42" s="56">
        <v>3</v>
      </c>
      <c r="I42" s="56">
        <f t="shared" si="0"/>
        <v>33</v>
      </c>
      <c r="J42" s="56">
        <f t="shared" si="1"/>
        <v>758</v>
      </c>
      <c r="K42" s="677">
        <f t="shared" si="8"/>
        <v>2381</v>
      </c>
      <c r="L42" s="659">
        <f t="shared" si="3"/>
        <v>6341</v>
      </c>
      <c r="M42" s="183">
        <f t="shared" si="5"/>
        <v>1.1839880656389856</v>
      </c>
      <c r="N42" s="183">
        <f t="shared" si="7"/>
        <v>1.253157894736842</v>
      </c>
    </row>
    <row r="43" spans="1:14" x14ac:dyDescent="0.2">
      <c r="A43" s="33">
        <v>37742</v>
      </c>
      <c r="B43" s="56">
        <v>364</v>
      </c>
      <c r="C43" s="56">
        <v>207</v>
      </c>
      <c r="D43" s="56">
        <v>44</v>
      </c>
      <c r="E43" s="56">
        <v>22</v>
      </c>
      <c r="F43" s="56">
        <v>34</v>
      </c>
      <c r="G43" s="56">
        <v>16</v>
      </c>
      <c r="H43" s="56">
        <v>0</v>
      </c>
      <c r="I43" s="56">
        <f t="shared" si="0"/>
        <v>50</v>
      </c>
      <c r="J43" s="56">
        <f t="shared" si="1"/>
        <v>687</v>
      </c>
      <c r="K43" s="677">
        <f t="shared" si="8"/>
        <v>3068</v>
      </c>
      <c r="L43" s="659">
        <f t="shared" si="3"/>
        <v>6391</v>
      </c>
      <c r="M43" s="183">
        <f t="shared" si="5"/>
        <v>1.1586102719033233</v>
      </c>
      <c r="N43" s="183">
        <f t="shared" si="7"/>
        <v>1.2542927228127556</v>
      </c>
    </row>
    <row r="44" spans="1:14" x14ac:dyDescent="0.2">
      <c r="A44" s="33">
        <v>37773</v>
      </c>
      <c r="B44" s="56">
        <v>385</v>
      </c>
      <c r="C44" s="56">
        <v>178</v>
      </c>
      <c r="D44" s="56">
        <v>56</v>
      </c>
      <c r="E44" s="56">
        <v>28</v>
      </c>
      <c r="F44" s="56">
        <v>31</v>
      </c>
      <c r="G44" s="56">
        <v>17</v>
      </c>
      <c r="H44" s="56">
        <v>2</v>
      </c>
      <c r="I44" s="56">
        <f t="shared" si="0"/>
        <v>50</v>
      </c>
      <c r="J44" s="56">
        <f t="shared" si="1"/>
        <v>697</v>
      </c>
      <c r="K44" s="677">
        <f t="shared" si="8"/>
        <v>3765</v>
      </c>
      <c r="L44" s="659">
        <f t="shared" si="3"/>
        <v>6524</v>
      </c>
      <c r="M44" s="183">
        <f t="shared" si="5"/>
        <v>1.1721668742216687</v>
      </c>
      <c r="N44" s="183">
        <f t="shared" si="7"/>
        <v>1.2446280991735537</v>
      </c>
    </row>
    <row r="45" spans="1:14" x14ac:dyDescent="0.2">
      <c r="A45" s="33">
        <v>37803</v>
      </c>
      <c r="B45" s="56">
        <v>368</v>
      </c>
      <c r="C45" s="56">
        <v>199</v>
      </c>
      <c r="D45" s="56">
        <v>45</v>
      </c>
      <c r="E45" s="56">
        <v>25</v>
      </c>
      <c r="F45" s="56">
        <v>20</v>
      </c>
      <c r="G45" s="56">
        <v>7</v>
      </c>
      <c r="H45" s="56">
        <v>1</v>
      </c>
      <c r="I45" s="56">
        <f t="shared" si="0"/>
        <v>28</v>
      </c>
      <c r="J45" s="56">
        <f t="shared" si="1"/>
        <v>665</v>
      </c>
      <c r="K45" s="677">
        <f t="shared" si="8"/>
        <v>4430</v>
      </c>
      <c r="L45" s="659">
        <f t="shared" si="3"/>
        <v>6679</v>
      </c>
      <c r="M45" s="183">
        <f t="shared" si="5"/>
        <v>1.1902203116603975</v>
      </c>
      <c r="N45" s="183">
        <f t="shared" si="7"/>
        <v>1.2733544121874101</v>
      </c>
    </row>
    <row r="46" spans="1:14" x14ac:dyDescent="0.2">
      <c r="A46" s="33">
        <v>37834</v>
      </c>
      <c r="B46" s="56">
        <v>316</v>
      </c>
      <c r="C46" s="56">
        <v>152</v>
      </c>
      <c r="D46" s="56">
        <v>55</v>
      </c>
      <c r="E46" s="56">
        <v>9</v>
      </c>
      <c r="F46" s="56">
        <v>21</v>
      </c>
      <c r="G46" s="56">
        <v>14</v>
      </c>
      <c r="H46" s="56">
        <v>3</v>
      </c>
      <c r="I46" s="56">
        <f t="shared" si="0"/>
        <v>38</v>
      </c>
      <c r="J46" s="56">
        <f t="shared" si="1"/>
        <v>570</v>
      </c>
      <c r="K46" s="677">
        <f t="shared" si="8"/>
        <v>5000</v>
      </c>
      <c r="L46" s="659">
        <f t="shared" si="3"/>
        <v>6726</v>
      </c>
      <c r="M46" s="183">
        <f t="shared" si="5"/>
        <v>1.1778563015312131</v>
      </c>
      <c r="N46" s="183">
        <f t="shared" si="7"/>
        <v>1.2462612163509472</v>
      </c>
    </row>
    <row r="47" spans="1:14" x14ac:dyDescent="0.2">
      <c r="A47" s="33">
        <v>37865</v>
      </c>
      <c r="B47" s="56">
        <v>330</v>
      </c>
      <c r="C47" s="56">
        <v>128</v>
      </c>
      <c r="D47" s="56">
        <v>39</v>
      </c>
      <c r="E47" s="56">
        <v>16</v>
      </c>
      <c r="F47" s="56">
        <v>21</v>
      </c>
      <c r="G47" s="56">
        <v>8</v>
      </c>
      <c r="H47" s="56">
        <v>1</v>
      </c>
      <c r="I47" s="56">
        <f t="shared" si="0"/>
        <v>30</v>
      </c>
      <c r="J47" s="56">
        <f t="shared" si="1"/>
        <v>543</v>
      </c>
      <c r="K47" s="677">
        <f t="shared" si="8"/>
        <v>5543</v>
      </c>
      <c r="L47" s="659">
        <f t="shared" si="3"/>
        <v>6852</v>
      </c>
      <c r="M47" s="183">
        <f t="shared" si="5"/>
        <v>1.1889746889746891</v>
      </c>
      <c r="N47" s="183">
        <f t="shared" si="7"/>
        <v>1.2623548166704623</v>
      </c>
    </row>
    <row r="48" spans="1:14" x14ac:dyDescent="0.2">
      <c r="A48" s="33">
        <v>37895</v>
      </c>
      <c r="B48" s="56">
        <v>351</v>
      </c>
      <c r="C48" s="56">
        <v>188</v>
      </c>
      <c r="D48" s="56">
        <v>52</v>
      </c>
      <c r="E48" s="56">
        <v>26</v>
      </c>
      <c r="F48" s="56">
        <v>23</v>
      </c>
      <c r="G48" s="56">
        <v>10</v>
      </c>
      <c r="H48" s="56">
        <v>0</v>
      </c>
      <c r="I48" s="56">
        <f t="shared" si="0"/>
        <v>33</v>
      </c>
      <c r="J48" s="56">
        <f t="shared" si="1"/>
        <v>650</v>
      </c>
      <c r="K48" s="677">
        <f t="shared" si="8"/>
        <v>6193</v>
      </c>
      <c r="L48" s="659">
        <f t="shared" si="3"/>
        <v>7064</v>
      </c>
      <c r="M48" s="183">
        <f t="shared" si="5"/>
        <v>1.2143137254901961</v>
      </c>
      <c r="N48" s="183">
        <f t="shared" si="7"/>
        <v>1.300777147658055</v>
      </c>
    </row>
    <row r="49" spans="1:15" x14ac:dyDescent="0.2">
      <c r="A49" s="33">
        <v>37926</v>
      </c>
      <c r="B49" s="56">
        <v>272</v>
      </c>
      <c r="C49" s="56">
        <v>136</v>
      </c>
      <c r="D49" s="56">
        <v>29</v>
      </c>
      <c r="E49" s="56">
        <v>18</v>
      </c>
      <c r="F49" s="56">
        <v>23</v>
      </c>
      <c r="G49" s="56">
        <v>14</v>
      </c>
      <c r="H49" s="56">
        <v>2</v>
      </c>
      <c r="I49" s="56">
        <f t="shared" si="0"/>
        <v>39</v>
      </c>
      <c r="J49" s="56">
        <f t="shared" si="1"/>
        <v>494</v>
      </c>
      <c r="K49" s="677">
        <f t="shared" si="8"/>
        <v>6687</v>
      </c>
      <c r="L49" s="659">
        <f t="shared" si="3"/>
        <v>7109</v>
      </c>
      <c r="M49" s="183">
        <f t="shared" si="5"/>
        <v>1.2050819967561723</v>
      </c>
      <c r="N49" s="183">
        <f t="shared" si="7"/>
        <v>1.3032547261742351</v>
      </c>
    </row>
    <row r="50" spans="1:15" ht="13.5" thickBot="1" x14ac:dyDescent="0.25">
      <c r="A50" s="34">
        <v>37956</v>
      </c>
      <c r="B50" s="57">
        <v>373</v>
      </c>
      <c r="C50" s="57">
        <v>181</v>
      </c>
      <c r="D50" s="57">
        <v>72</v>
      </c>
      <c r="E50" s="57">
        <v>34</v>
      </c>
      <c r="F50" s="57">
        <v>37</v>
      </c>
      <c r="G50" s="57">
        <v>14</v>
      </c>
      <c r="H50" s="57">
        <v>1</v>
      </c>
      <c r="I50" s="57">
        <f t="shared" si="0"/>
        <v>52</v>
      </c>
      <c r="J50" s="57">
        <f t="shared" si="1"/>
        <v>712</v>
      </c>
      <c r="K50" s="680">
        <f t="shared" si="8"/>
        <v>7399</v>
      </c>
      <c r="L50" s="659">
        <f t="shared" si="3"/>
        <v>7399</v>
      </c>
      <c r="M50" s="183">
        <f t="shared" si="5"/>
        <v>1.23915592028136</v>
      </c>
      <c r="N50" s="183">
        <f t="shared" si="7"/>
        <v>1.3406414205472006</v>
      </c>
    </row>
    <row r="51" spans="1:15" x14ac:dyDescent="0.2">
      <c r="A51" s="35">
        <v>37990</v>
      </c>
      <c r="B51" s="36">
        <v>317</v>
      </c>
      <c r="C51" s="36">
        <v>172</v>
      </c>
      <c r="D51" s="36">
        <v>52</v>
      </c>
      <c r="E51" s="36">
        <v>35</v>
      </c>
      <c r="F51" s="36">
        <v>34</v>
      </c>
      <c r="G51" s="36">
        <v>20</v>
      </c>
      <c r="H51" s="36">
        <v>3</v>
      </c>
      <c r="I51" s="36">
        <f t="shared" si="0"/>
        <v>57</v>
      </c>
      <c r="J51" s="36">
        <f t="shared" si="1"/>
        <v>633</v>
      </c>
      <c r="K51" s="37">
        <f>J51</f>
        <v>633</v>
      </c>
      <c r="L51" s="600">
        <f t="shared" si="3"/>
        <v>7548</v>
      </c>
      <c r="M51" s="183">
        <f t="shared" si="5"/>
        <v>1.3078512396694215</v>
      </c>
      <c r="N51" s="183">
        <f t="shared" si="7"/>
        <v>1.7438016528925619</v>
      </c>
      <c r="O51" s="183">
        <f t="shared" ref="O51:O82" si="9">K51/K15</f>
        <v>1.6230769230769231</v>
      </c>
    </row>
    <row r="52" spans="1:15" x14ac:dyDescent="0.2">
      <c r="A52" s="39">
        <v>38021</v>
      </c>
      <c r="B52" s="40">
        <v>356</v>
      </c>
      <c r="C52" s="40">
        <v>199</v>
      </c>
      <c r="D52" s="40">
        <v>62</v>
      </c>
      <c r="E52" s="40">
        <v>32</v>
      </c>
      <c r="F52" s="40">
        <v>37</v>
      </c>
      <c r="G52" s="40">
        <v>13</v>
      </c>
      <c r="H52" s="40">
        <v>3</v>
      </c>
      <c r="I52" s="40">
        <f t="shared" si="0"/>
        <v>53</v>
      </c>
      <c r="J52" s="40">
        <f t="shared" si="1"/>
        <v>702</v>
      </c>
      <c r="K52" s="41">
        <f t="shared" ref="K52:K60" si="10">K51+J52</f>
        <v>1335</v>
      </c>
      <c r="L52" s="600">
        <f t="shared" si="3"/>
        <v>7770</v>
      </c>
      <c r="M52" s="183">
        <f t="shared" si="5"/>
        <v>1.3848547717842323</v>
      </c>
      <c r="N52" s="183">
        <f t="shared" si="7"/>
        <v>1.7682119205298013</v>
      </c>
      <c r="O52" s="183">
        <f t="shared" si="9"/>
        <v>1.7496723460026213</v>
      </c>
    </row>
    <row r="53" spans="1:15" x14ac:dyDescent="0.2">
      <c r="A53" s="39">
        <v>38050</v>
      </c>
      <c r="B53" s="40">
        <v>489</v>
      </c>
      <c r="C53" s="40">
        <v>329</v>
      </c>
      <c r="D53" s="40">
        <v>105</v>
      </c>
      <c r="E53" s="40">
        <v>43</v>
      </c>
      <c r="F53" s="40">
        <v>68</v>
      </c>
      <c r="G53" s="40">
        <v>37</v>
      </c>
      <c r="H53" s="40">
        <v>5</v>
      </c>
      <c r="I53" s="40">
        <f t="shared" si="0"/>
        <v>110</v>
      </c>
      <c r="J53" s="40">
        <f t="shared" si="1"/>
        <v>1076</v>
      </c>
      <c r="K53" s="41">
        <f t="shared" si="10"/>
        <v>2411</v>
      </c>
      <c r="L53" s="600">
        <f t="shared" si="3"/>
        <v>8187</v>
      </c>
      <c r="M53" s="183">
        <f t="shared" si="5"/>
        <v>1.485520640788663</v>
      </c>
      <c r="N53" s="183">
        <f t="shared" si="7"/>
        <v>1.8376524390243902</v>
      </c>
      <c r="O53" s="183">
        <f t="shared" si="9"/>
        <v>1.8141459744168549</v>
      </c>
    </row>
    <row r="54" spans="1:15" x14ac:dyDescent="0.2">
      <c r="A54" s="39">
        <v>38081</v>
      </c>
      <c r="B54" s="601">
        <v>521</v>
      </c>
      <c r="C54" s="40">
        <v>358</v>
      </c>
      <c r="D54" s="40">
        <v>128</v>
      </c>
      <c r="E54" s="40">
        <v>64</v>
      </c>
      <c r="F54" s="40">
        <v>67</v>
      </c>
      <c r="G54" s="40">
        <v>32</v>
      </c>
      <c r="H54" s="40">
        <v>7</v>
      </c>
      <c r="I54" s="40">
        <f t="shared" ref="I54:I65" si="11">SUM(F54:H54)</f>
        <v>106</v>
      </c>
      <c r="J54" s="40">
        <f t="shared" ref="J54:J60" si="12">SUM(B54:H54)</f>
        <v>1177</v>
      </c>
      <c r="K54" s="41">
        <f t="shared" si="10"/>
        <v>3588</v>
      </c>
      <c r="L54" s="602">
        <f t="shared" si="3"/>
        <v>8606</v>
      </c>
      <c r="M54" s="183">
        <f t="shared" si="5"/>
        <v>1.506929861402772</v>
      </c>
      <c r="N54" s="183">
        <f t="shared" si="7"/>
        <v>1.7841869716558927</v>
      </c>
      <c r="O54" s="183">
        <f t="shared" si="9"/>
        <v>1.888421052631579</v>
      </c>
    </row>
    <row r="55" spans="1:15" x14ac:dyDescent="0.2">
      <c r="A55" s="39">
        <v>38111</v>
      </c>
      <c r="B55" s="40">
        <v>455</v>
      </c>
      <c r="C55" s="40">
        <v>288</v>
      </c>
      <c r="D55" s="40">
        <v>115</v>
      </c>
      <c r="E55" s="40">
        <v>51</v>
      </c>
      <c r="F55" s="40">
        <v>62</v>
      </c>
      <c r="G55" s="40">
        <v>25</v>
      </c>
      <c r="H55" s="40">
        <v>2</v>
      </c>
      <c r="I55" s="40">
        <f t="shared" si="11"/>
        <v>89</v>
      </c>
      <c r="J55" s="40">
        <f t="shared" si="12"/>
        <v>998</v>
      </c>
      <c r="K55" s="41">
        <f t="shared" si="10"/>
        <v>4586</v>
      </c>
      <c r="L55" s="602">
        <f t="shared" si="3"/>
        <v>8917</v>
      </c>
      <c r="M55" s="183">
        <f t="shared" si="5"/>
        <v>1.4947848761408082</v>
      </c>
      <c r="N55" s="183">
        <f t="shared" si="7"/>
        <v>1.7318731117824773</v>
      </c>
      <c r="O55" s="183">
        <f t="shared" si="9"/>
        <v>1.874897792313982</v>
      </c>
    </row>
    <row r="56" spans="1:15" x14ac:dyDescent="0.2">
      <c r="A56" s="39">
        <v>38142</v>
      </c>
      <c r="B56" s="40">
        <v>428</v>
      </c>
      <c r="C56" s="40">
        <v>405</v>
      </c>
      <c r="D56" s="40">
        <v>138</v>
      </c>
      <c r="E56" s="40">
        <v>69</v>
      </c>
      <c r="F56" s="40">
        <v>71</v>
      </c>
      <c r="G56" s="40">
        <v>30</v>
      </c>
      <c r="H56" s="40">
        <v>4</v>
      </c>
      <c r="I56" s="40">
        <f t="shared" si="11"/>
        <v>105</v>
      </c>
      <c r="J56" s="40">
        <f t="shared" si="12"/>
        <v>1145</v>
      </c>
      <c r="K56" s="41">
        <f t="shared" si="10"/>
        <v>5731</v>
      </c>
      <c r="L56" s="602">
        <f t="shared" si="3"/>
        <v>9365</v>
      </c>
      <c r="M56" s="183">
        <f t="shared" si="5"/>
        <v>1.5221779548472776</v>
      </c>
      <c r="N56" s="183">
        <f t="shared" si="7"/>
        <v>1.7842465753424657</v>
      </c>
      <c r="O56" s="183">
        <f t="shared" si="9"/>
        <v>1.8945454545454545</v>
      </c>
    </row>
    <row r="57" spans="1:15" x14ac:dyDescent="0.2">
      <c r="A57" s="39">
        <v>38172</v>
      </c>
      <c r="B57" s="40">
        <v>369</v>
      </c>
      <c r="C57" s="40">
        <v>333</v>
      </c>
      <c r="D57" s="40">
        <v>84</v>
      </c>
      <c r="E57" s="40">
        <v>41</v>
      </c>
      <c r="F57" s="40">
        <v>34</v>
      </c>
      <c r="G57" s="40">
        <v>17</v>
      </c>
      <c r="H57" s="40">
        <v>4</v>
      </c>
      <c r="I57" s="40">
        <f t="shared" si="11"/>
        <v>55</v>
      </c>
      <c r="J57" s="40">
        <f t="shared" si="12"/>
        <v>882</v>
      </c>
      <c r="K57" s="41">
        <f t="shared" si="10"/>
        <v>6613</v>
      </c>
      <c r="L57" s="602">
        <f t="shared" si="3"/>
        <v>9582</v>
      </c>
      <c r="M57" s="183">
        <f t="shared" si="5"/>
        <v>1.4927765237020316</v>
      </c>
      <c r="N57" s="183">
        <f t="shared" si="7"/>
        <v>1.7767329392799569</v>
      </c>
      <c r="O57" s="183">
        <f t="shared" si="9"/>
        <v>1.9008335728657659</v>
      </c>
    </row>
    <row r="58" spans="1:15" x14ac:dyDescent="0.2">
      <c r="A58" s="39">
        <v>38203</v>
      </c>
      <c r="B58" s="40">
        <v>311</v>
      </c>
      <c r="C58" s="40">
        <v>294</v>
      </c>
      <c r="D58" s="40">
        <v>77</v>
      </c>
      <c r="E58" s="40">
        <v>37</v>
      </c>
      <c r="F58" s="40">
        <v>39</v>
      </c>
      <c r="G58" s="40">
        <v>18</v>
      </c>
      <c r="H58" s="40">
        <v>2</v>
      </c>
      <c r="I58" s="40">
        <f t="shared" si="11"/>
        <v>59</v>
      </c>
      <c r="J58" s="40">
        <f t="shared" si="12"/>
        <v>778</v>
      </c>
      <c r="K58" s="41">
        <f t="shared" si="10"/>
        <v>7391</v>
      </c>
      <c r="L58" s="602">
        <f t="shared" si="3"/>
        <v>9790</v>
      </c>
      <c r="M58" s="183">
        <f t="shared" si="5"/>
        <v>1.4782</v>
      </c>
      <c r="N58" s="183">
        <f t="shared" si="7"/>
        <v>1.7411071849234394</v>
      </c>
      <c r="O58" s="183">
        <f t="shared" si="9"/>
        <v>1.8422233300099702</v>
      </c>
    </row>
    <row r="59" spans="1:15" x14ac:dyDescent="0.2">
      <c r="A59" s="39">
        <v>38234</v>
      </c>
      <c r="B59" s="40">
        <v>234</v>
      </c>
      <c r="C59" s="40">
        <v>251</v>
      </c>
      <c r="D59" s="40">
        <v>67</v>
      </c>
      <c r="E59" s="40">
        <v>32</v>
      </c>
      <c r="F59" s="40">
        <v>24</v>
      </c>
      <c r="G59" s="40">
        <v>16</v>
      </c>
      <c r="H59" s="40">
        <v>2</v>
      </c>
      <c r="I59" s="40">
        <f t="shared" si="11"/>
        <v>42</v>
      </c>
      <c r="J59" s="40">
        <f t="shared" si="12"/>
        <v>626</v>
      </c>
      <c r="K59" s="41">
        <f t="shared" si="10"/>
        <v>8017</v>
      </c>
      <c r="L59" s="602">
        <f t="shared" si="3"/>
        <v>9873</v>
      </c>
      <c r="M59" s="183">
        <f t="shared" si="5"/>
        <v>1.4463287028684828</v>
      </c>
      <c r="N59" s="183">
        <f t="shared" si="7"/>
        <v>1.7196482196482197</v>
      </c>
      <c r="O59" s="183">
        <f t="shared" si="9"/>
        <v>1.8257800045547712</v>
      </c>
    </row>
    <row r="60" spans="1:15" x14ac:dyDescent="0.2">
      <c r="A60" s="39">
        <v>38264</v>
      </c>
      <c r="B60" s="40">
        <v>229</v>
      </c>
      <c r="C60" s="40">
        <v>219</v>
      </c>
      <c r="D60" s="40">
        <v>67</v>
      </c>
      <c r="E60" s="40">
        <v>33</v>
      </c>
      <c r="F60" s="40">
        <v>39</v>
      </c>
      <c r="G60" s="40">
        <v>23</v>
      </c>
      <c r="H60" s="40">
        <v>1</v>
      </c>
      <c r="I60" s="40">
        <f t="shared" si="11"/>
        <v>63</v>
      </c>
      <c r="J60" s="40">
        <f t="shared" si="12"/>
        <v>611</v>
      </c>
      <c r="K60" s="41">
        <f t="shared" si="10"/>
        <v>8628</v>
      </c>
      <c r="L60" s="602">
        <f t="shared" si="3"/>
        <v>9834</v>
      </c>
      <c r="M60" s="185">
        <f t="shared" si="5"/>
        <v>1.393185854997578</v>
      </c>
      <c r="N60" s="185">
        <f t="shared" si="7"/>
        <v>1.6917647058823528</v>
      </c>
      <c r="O60" s="185">
        <f t="shared" si="9"/>
        <v>1.812224322621298</v>
      </c>
    </row>
    <row r="61" spans="1:15" x14ac:dyDescent="0.2">
      <c r="A61" s="39">
        <v>38295</v>
      </c>
      <c r="B61" s="40">
        <v>208</v>
      </c>
      <c r="C61" s="40">
        <v>215</v>
      </c>
      <c r="D61" s="40">
        <v>62</v>
      </c>
      <c r="E61" s="40">
        <v>42</v>
      </c>
      <c r="F61" s="40">
        <v>39</v>
      </c>
      <c r="G61" s="40">
        <v>9</v>
      </c>
      <c r="H61" s="40">
        <v>3</v>
      </c>
      <c r="I61" s="40">
        <f t="shared" si="11"/>
        <v>51</v>
      </c>
      <c r="J61" s="40">
        <f t="shared" ref="J61:J86" si="13">SUM(B61:H61)</f>
        <v>578</v>
      </c>
      <c r="K61" s="41">
        <f>K60+J61</f>
        <v>9206</v>
      </c>
      <c r="L61" s="602">
        <f t="shared" si="3"/>
        <v>9918</v>
      </c>
      <c r="M61" s="185">
        <f t="shared" si="5"/>
        <v>1.3767010617616271</v>
      </c>
      <c r="N61" s="185">
        <f t="shared" si="7"/>
        <v>1.6590376644440439</v>
      </c>
      <c r="O61" s="185">
        <f t="shared" si="9"/>
        <v>1.794192165269928</v>
      </c>
    </row>
    <row r="62" spans="1:15" ht="13.5" thickBot="1" x14ac:dyDescent="0.25">
      <c r="A62" s="54">
        <v>38325</v>
      </c>
      <c r="B62" s="43">
        <v>257</v>
      </c>
      <c r="C62" s="43">
        <v>364</v>
      </c>
      <c r="D62" s="43">
        <v>99</v>
      </c>
      <c r="E62" s="43">
        <v>42</v>
      </c>
      <c r="F62" s="43">
        <v>50</v>
      </c>
      <c r="G62" s="43">
        <v>15</v>
      </c>
      <c r="H62" s="43">
        <v>2</v>
      </c>
      <c r="I62" s="43">
        <f t="shared" si="11"/>
        <v>67</v>
      </c>
      <c r="J62" s="43">
        <f t="shared" si="13"/>
        <v>829</v>
      </c>
      <c r="K62" s="44">
        <f>K61+J62</f>
        <v>10035</v>
      </c>
      <c r="L62" s="603">
        <f t="shared" si="3"/>
        <v>10035</v>
      </c>
      <c r="M62" s="185">
        <f t="shared" si="5"/>
        <v>1.3562643600486552</v>
      </c>
      <c r="N62" s="185">
        <f t="shared" si="7"/>
        <v>1.6806230112209011</v>
      </c>
      <c r="O62" s="185">
        <f t="shared" si="9"/>
        <v>1.818264178293169</v>
      </c>
    </row>
    <row r="63" spans="1:15" ht="13.5" thickBot="1" x14ac:dyDescent="0.25">
      <c r="A63" s="32">
        <v>38357</v>
      </c>
      <c r="B63" s="55">
        <v>223</v>
      </c>
      <c r="C63" s="55">
        <v>340</v>
      </c>
      <c r="D63" s="55">
        <v>122</v>
      </c>
      <c r="E63" s="55">
        <v>72</v>
      </c>
      <c r="F63" s="55">
        <v>79</v>
      </c>
      <c r="G63" s="55">
        <v>28</v>
      </c>
      <c r="H63" s="55">
        <v>3</v>
      </c>
      <c r="I63" s="55">
        <f t="shared" si="11"/>
        <v>110</v>
      </c>
      <c r="J63" s="55">
        <f t="shared" si="13"/>
        <v>867</v>
      </c>
      <c r="K63" s="604">
        <f>SUM(B63:H63)</f>
        <v>867</v>
      </c>
      <c r="L63" s="605">
        <f t="shared" si="3"/>
        <v>10269</v>
      </c>
      <c r="M63" s="185">
        <f>K63/K51</f>
        <v>1.3696682464454977</v>
      </c>
      <c r="N63" s="185">
        <f t="shared" si="7"/>
        <v>1.7913223140495869</v>
      </c>
      <c r="O63" s="185">
        <f t="shared" si="9"/>
        <v>2.3884297520661155</v>
      </c>
    </row>
    <row r="64" spans="1:15" ht="13.5" thickBot="1" x14ac:dyDescent="0.25">
      <c r="A64" s="33">
        <v>38388</v>
      </c>
      <c r="B64" s="56">
        <v>185</v>
      </c>
      <c r="C64" s="56">
        <v>410</v>
      </c>
      <c r="D64" s="56">
        <v>126</v>
      </c>
      <c r="E64" s="56">
        <v>61</v>
      </c>
      <c r="F64" s="56">
        <v>71</v>
      </c>
      <c r="G64" s="56">
        <v>43</v>
      </c>
      <c r="H64" s="56">
        <v>9</v>
      </c>
      <c r="I64" s="56">
        <f t="shared" si="11"/>
        <v>123</v>
      </c>
      <c r="J64" s="56">
        <f t="shared" si="13"/>
        <v>905</v>
      </c>
      <c r="K64" s="606">
        <f t="shared" ref="K64:K69" si="14">K63+J64</f>
        <v>1772</v>
      </c>
      <c r="L64" s="605">
        <f t="shared" si="3"/>
        <v>10472</v>
      </c>
      <c r="M64" s="185">
        <f t="shared" ref="M64:M83" si="15">K64/K52</f>
        <v>1.3273408239700375</v>
      </c>
      <c r="N64" s="185">
        <f t="shared" si="7"/>
        <v>1.8381742738589211</v>
      </c>
      <c r="O64" s="185">
        <f t="shared" si="9"/>
        <v>2.347019867549669</v>
      </c>
    </row>
    <row r="65" spans="1:15" ht="13.5" thickBot="1" x14ac:dyDescent="0.25">
      <c r="A65" s="33">
        <v>38416</v>
      </c>
      <c r="B65" s="607">
        <v>225</v>
      </c>
      <c r="C65" s="607">
        <v>569</v>
      </c>
      <c r="D65" s="607">
        <v>149</v>
      </c>
      <c r="E65" s="607">
        <v>93</v>
      </c>
      <c r="F65" s="607">
        <v>108</v>
      </c>
      <c r="G65" s="607">
        <v>46</v>
      </c>
      <c r="H65" s="607">
        <v>4</v>
      </c>
      <c r="I65" s="607">
        <f t="shared" si="11"/>
        <v>158</v>
      </c>
      <c r="J65" s="607">
        <f t="shared" si="13"/>
        <v>1194</v>
      </c>
      <c r="K65" s="606">
        <f t="shared" si="14"/>
        <v>2966</v>
      </c>
      <c r="L65" s="605">
        <f t="shared" ref="L65:L71" si="16">SUM(J54:J65)</f>
        <v>10590</v>
      </c>
      <c r="M65" s="185">
        <f t="shared" si="15"/>
        <v>1.2301949398589798</v>
      </c>
      <c r="N65" s="185">
        <f t="shared" si="7"/>
        <v>1.8274799753542823</v>
      </c>
      <c r="O65" s="185">
        <f t="shared" si="9"/>
        <v>2.2606707317073171</v>
      </c>
    </row>
    <row r="66" spans="1:15" ht="13.5" thickBot="1" x14ac:dyDescent="0.25">
      <c r="A66" s="33">
        <v>38447</v>
      </c>
      <c r="B66" s="607">
        <v>182</v>
      </c>
      <c r="C66" s="608">
        <v>676</v>
      </c>
      <c r="D66" s="607">
        <v>215</v>
      </c>
      <c r="E66" s="608">
        <v>111</v>
      </c>
      <c r="F66" s="608">
        <v>127</v>
      </c>
      <c r="G66" s="607">
        <v>46</v>
      </c>
      <c r="H66" s="607">
        <v>3</v>
      </c>
      <c r="I66" s="608">
        <f t="shared" ref="I66:I86" si="17">SUM(F66:H66)</f>
        <v>176</v>
      </c>
      <c r="J66" s="608">
        <f t="shared" si="13"/>
        <v>1360</v>
      </c>
      <c r="K66" s="606">
        <f t="shared" si="14"/>
        <v>4326</v>
      </c>
      <c r="L66" s="605">
        <f t="shared" si="16"/>
        <v>10773</v>
      </c>
      <c r="M66" s="185">
        <f t="shared" si="15"/>
        <v>1.205685618729097</v>
      </c>
      <c r="N66" s="185">
        <f t="shared" si="7"/>
        <v>1.8168836623267535</v>
      </c>
      <c r="O66" s="185">
        <f t="shared" si="9"/>
        <v>2.1511685728493286</v>
      </c>
    </row>
    <row r="67" spans="1:15" ht="13.5" thickBot="1" x14ac:dyDescent="0.25">
      <c r="A67" s="33">
        <v>38477</v>
      </c>
      <c r="B67" s="607">
        <v>160</v>
      </c>
      <c r="C67" s="607">
        <v>583</v>
      </c>
      <c r="D67" s="607">
        <v>206</v>
      </c>
      <c r="E67" s="607">
        <v>92</v>
      </c>
      <c r="F67" s="607">
        <v>119</v>
      </c>
      <c r="G67" s="607">
        <v>46</v>
      </c>
      <c r="H67" s="607">
        <v>3</v>
      </c>
      <c r="I67" s="607">
        <f t="shared" si="17"/>
        <v>168</v>
      </c>
      <c r="J67" s="607">
        <f t="shared" si="13"/>
        <v>1209</v>
      </c>
      <c r="K67" s="606">
        <f t="shared" si="14"/>
        <v>5535</v>
      </c>
      <c r="L67" s="605">
        <f t="shared" si="16"/>
        <v>10984</v>
      </c>
      <c r="M67" s="185">
        <f t="shared" si="15"/>
        <v>1.206934147405146</v>
      </c>
      <c r="N67" s="185">
        <f t="shared" si="7"/>
        <v>1.8041069100391134</v>
      </c>
      <c r="O67" s="185">
        <f t="shared" si="9"/>
        <v>2.0902567975830815</v>
      </c>
    </row>
    <row r="68" spans="1:15" ht="13.5" thickBot="1" x14ac:dyDescent="0.25">
      <c r="A68" s="33">
        <v>38508</v>
      </c>
      <c r="B68" s="607">
        <v>123</v>
      </c>
      <c r="C68" s="607">
        <v>619</v>
      </c>
      <c r="D68" s="608">
        <v>217</v>
      </c>
      <c r="E68" s="607">
        <v>101</v>
      </c>
      <c r="F68" s="607">
        <v>106</v>
      </c>
      <c r="G68" s="608">
        <v>56</v>
      </c>
      <c r="H68" s="607">
        <v>4</v>
      </c>
      <c r="I68" s="607">
        <f t="shared" si="17"/>
        <v>166</v>
      </c>
      <c r="J68" s="607">
        <f t="shared" si="13"/>
        <v>1226</v>
      </c>
      <c r="K68" s="606">
        <f t="shared" si="14"/>
        <v>6761</v>
      </c>
      <c r="L68" s="605">
        <f t="shared" si="16"/>
        <v>11065</v>
      </c>
      <c r="M68" s="185">
        <f t="shared" si="15"/>
        <v>1.179724306403769</v>
      </c>
      <c r="N68" s="185">
        <f t="shared" si="7"/>
        <v>1.7957503320053121</v>
      </c>
      <c r="O68" s="185">
        <f t="shared" si="9"/>
        <v>2.1049190535491906</v>
      </c>
    </row>
    <row r="69" spans="1:15" ht="13.5" thickBot="1" x14ac:dyDescent="0.25">
      <c r="A69" s="33">
        <v>38538</v>
      </c>
      <c r="B69" s="607">
        <v>85</v>
      </c>
      <c r="C69" s="607">
        <v>469</v>
      </c>
      <c r="D69" s="607">
        <v>167</v>
      </c>
      <c r="E69" s="607">
        <v>71</v>
      </c>
      <c r="F69" s="607">
        <v>65</v>
      </c>
      <c r="G69" s="607">
        <v>35</v>
      </c>
      <c r="H69" s="607">
        <v>6</v>
      </c>
      <c r="I69" s="607">
        <f t="shared" si="17"/>
        <v>106</v>
      </c>
      <c r="J69" s="607">
        <f t="shared" si="13"/>
        <v>898</v>
      </c>
      <c r="K69" s="606">
        <f t="shared" si="14"/>
        <v>7659</v>
      </c>
      <c r="L69" s="605">
        <f t="shared" si="16"/>
        <v>11081</v>
      </c>
      <c r="M69" s="185">
        <f t="shared" si="15"/>
        <v>1.1581732950249508</v>
      </c>
      <c r="N69" s="185">
        <f t="shared" si="7"/>
        <v>1.7288939051918737</v>
      </c>
      <c r="O69" s="185">
        <f t="shared" si="9"/>
        <v>2.0577646426652336</v>
      </c>
    </row>
    <row r="70" spans="1:15" ht="13.5" thickBot="1" x14ac:dyDescent="0.25">
      <c r="A70" s="33">
        <v>38569</v>
      </c>
      <c r="B70" s="607">
        <v>91</v>
      </c>
      <c r="C70" s="607">
        <v>478</v>
      </c>
      <c r="D70" s="607">
        <v>189</v>
      </c>
      <c r="E70" s="607">
        <v>65</v>
      </c>
      <c r="F70" s="607">
        <v>79</v>
      </c>
      <c r="G70" s="607">
        <v>20</v>
      </c>
      <c r="H70" s="607">
        <v>3</v>
      </c>
      <c r="I70" s="607">
        <f t="shared" si="17"/>
        <v>102</v>
      </c>
      <c r="J70" s="607">
        <f t="shared" si="13"/>
        <v>925</v>
      </c>
      <c r="K70" s="606">
        <f>K69+J70</f>
        <v>8584</v>
      </c>
      <c r="L70" s="605">
        <f t="shared" si="16"/>
        <v>11228</v>
      </c>
      <c r="M70" s="185">
        <f t="shared" si="15"/>
        <v>1.1614125287511838</v>
      </c>
      <c r="N70" s="185">
        <f t="shared" si="7"/>
        <v>1.7168000000000001</v>
      </c>
      <c r="O70" s="185">
        <f t="shared" si="9"/>
        <v>2.0221436984687866</v>
      </c>
    </row>
    <row r="71" spans="1:15" ht="13.5" thickBot="1" x14ac:dyDescent="0.25">
      <c r="A71" s="33">
        <v>38600</v>
      </c>
      <c r="B71" s="607">
        <v>82</v>
      </c>
      <c r="C71" s="607">
        <v>432</v>
      </c>
      <c r="D71" s="607">
        <v>147</v>
      </c>
      <c r="E71" s="607">
        <v>66</v>
      </c>
      <c r="F71" s="607">
        <v>66</v>
      </c>
      <c r="G71" s="607">
        <v>20</v>
      </c>
      <c r="H71" s="607">
        <v>1</v>
      </c>
      <c r="I71" s="607">
        <f t="shared" si="17"/>
        <v>87</v>
      </c>
      <c r="J71" s="607">
        <f t="shared" si="13"/>
        <v>814</v>
      </c>
      <c r="K71" s="606">
        <f>K70+J71</f>
        <v>9398</v>
      </c>
      <c r="L71" s="605">
        <f t="shared" si="16"/>
        <v>11416</v>
      </c>
      <c r="M71" s="185">
        <f t="shared" si="15"/>
        <v>1.1722589497318199</v>
      </c>
      <c r="N71" s="185">
        <f t="shared" si="7"/>
        <v>1.695471766191593</v>
      </c>
      <c r="O71" s="185">
        <f t="shared" si="9"/>
        <v>2.0158730158730158</v>
      </c>
    </row>
    <row r="72" spans="1:15" ht="13.5" thickBot="1" x14ac:dyDescent="0.25">
      <c r="A72" s="33">
        <v>38630</v>
      </c>
      <c r="B72" s="607">
        <v>52</v>
      </c>
      <c r="C72" s="607">
        <v>296</v>
      </c>
      <c r="D72" s="607">
        <v>104</v>
      </c>
      <c r="E72" s="607">
        <v>47</v>
      </c>
      <c r="F72" s="607">
        <v>36</v>
      </c>
      <c r="G72" s="607">
        <v>25</v>
      </c>
      <c r="H72" s="607">
        <v>2</v>
      </c>
      <c r="I72" s="607">
        <f t="shared" si="17"/>
        <v>63</v>
      </c>
      <c r="J72" s="607">
        <f t="shared" si="13"/>
        <v>562</v>
      </c>
      <c r="K72" s="606">
        <f>K71+J72</f>
        <v>9960</v>
      </c>
      <c r="L72" s="605">
        <f t="shared" ref="L72:L77" si="18">SUM(J61:J72)</f>
        <v>11367</v>
      </c>
      <c r="M72" s="185">
        <f t="shared" si="15"/>
        <v>1.1543810848400555</v>
      </c>
      <c r="N72" s="185">
        <f t="shared" si="7"/>
        <v>1.6082673986759244</v>
      </c>
      <c r="O72" s="185">
        <f t="shared" si="9"/>
        <v>1.9529411764705882</v>
      </c>
    </row>
    <row r="73" spans="1:15" ht="13.5" thickBot="1" x14ac:dyDescent="0.25">
      <c r="A73" s="33">
        <v>38661</v>
      </c>
      <c r="B73" s="607">
        <v>53</v>
      </c>
      <c r="C73" s="607">
        <v>394</v>
      </c>
      <c r="D73" s="607">
        <v>141</v>
      </c>
      <c r="E73" s="607">
        <v>42</v>
      </c>
      <c r="F73" s="607">
        <v>62</v>
      </c>
      <c r="G73" s="607">
        <v>17</v>
      </c>
      <c r="H73" s="607">
        <v>2</v>
      </c>
      <c r="I73" s="607">
        <f t="shared" si="17"/>
        <v>81</v>
      </c>
      <c r="J73" s="607">
        <f t="shared" si="13"/>
        <v>711</v>
      </c>
      <c r="K73" s="606">
        <f>K72+J73</f>
        <v>10671</v>
      </c>
      <c r="L73" s="609">
        <f t="shared" si="18"/>
        <v>11500</v>
      </c>
      <c r="M73" s="185">
        <f t="shared" si="15"/>
        <v>1.1591353465131435</v>
      </c>
      <c r="N73" s="185">
        <f t="shared" si="7"/>
        <v>1.5957828622700763</v>
      </c>
      <c r="O73" s="185">
        <f t="shared" si="9"/>
        <v>1.9230491980537034</v>
      </c>
    </row>
    <row r="74" spans="1:15" ht="13.5" thickBot="1" x14ac:dyDescent="0.25">
      <c r="A74" s="72">
        <v>38691</v>
      </c>
      <c r="B74" s="610">
        <v>54</v>
      </c>
      <c r="C74" s="610">
        <v>271</v>
      </c>
      <c r="D74" s="610">
        <v>120</v>
      </c>
      <c r="E74" s="610">
        <v>41</v>
      </c>
      <c r="F74" s="610">
        <v>62</v>
      </c>
      <c r="G74" s="610">
        <v>11</v>
      </c>
      <c r="H74" s="610">
        <v>4</v>
      </c>
      <c r="I74" s="610">
        <f t="shared" si="17"/>
        <v>77</v>
      </c>
      <c r="J74" s="610">
        <f t="shared" si="13"/>
        <v>563</v>
      </c>
      <c r="K74" s="611">
        <f>K73+J74</f>
        <v>11234</v>
      </c>
      <c r="L74" s="612">
        <f t="shared" si="18"/>
        <v>11234</v>
      </c>
      <c r="M74" s="185">
        <f t="shared" si="15"/>
        <v>1.1194818136522173</v>
      </c>
      <c r="N74" s="185">
        <f t="shared" si="7"/>
        <v>1.5183132855791324</v>
      </c>
      <c r="O74" s="185">
        <f t="shared" si="9"/>
        <v>1.881426896667225</v>
      </c>
    </row>
    <row r="75" spans="1:15" ht="13.5" thickBot="1" x14ac:dyDescent="0.25">
      <c r="A75" s="129">
        <v>38723</v>
      </c>
      <c r="B75" s="613">
        <v>55</v>
      </c>
      <c r="C75" s="613">
        <v>265</v>
      </c>
      <c r="D75" s="613">
        <v>114</v>
      </c>
      <c r="E75" s="613">
        <v>53</v>
      </c>
      <c r="F75" s="613">
        <v>55</v>
      </c>
      <c r="G75" s="613">
        <v>38</v>
      </c>
      <c r="H75" s="613">
        <v>3</v>
      </c>
      <c r="I75" s="613">
        <f t="shared" si="17"/>
        <v>96</v>
      </c>
      <c r="J75" s="613">
        <f t="shared" si="13"/>
        <v>583</v>
      </c>
      <c r="K75" s="613">
        <f>J75</f>
        <v>583</v>
      </c>
      <c r="L75" s="614">
        <f t="shared" si="18"/>
        <v>10950</v>
      </c>
      <c r="M75" s="185">
        <f t="shared" si="15"/>
        <v>0.67243367935409459</v>
      </c>
      <c r="N75" s="185">
        <f t="shared" si="7"/>
        <v>0.92101105845181674</v>
      </c>
      <c r="O75" s="185">
        <f t="shared" si="9"/>
        <v>1.2045454545454546</v>
      </c>
    </row>
    <row r="76" spans="1:15" ht="13.5" thickBot="1" x14ac:dyDescent="0.25">
      <c r="A76" s="132">
        <v>38754</v>
      </c>
      <c r="B76" s="615">
        <v>35</v>
      </c>
      <c r="C76" s="615">
        <v>243</v>
      </c>
      <c r="D76" s="615">
        <v>65</v>
      </c>
      <c r="E76" s="615">
        <v>48</v>
      </c>
      <c r="F76" s="615">
        <v>35</v>
      </c>
      <c r="G76" s="615">
        <v>15</v>
      </c>
      <c r="H76" s="615">
        <v>8</v>
      </c>
      <c r="I76" s="613">
        <f t="shared" si="17"/>
        <v>58</v>
      </c>
      <c r="J76" s="613">
        <f t="shared" si="13"/>
        <v>449</v>
      </c>
      <c r="K76" s="615">
        <f t="shared" ref="K76:K86" si="19">K75+J76</f>
        <v>1032</v>
      </c>
      <c r="L76" s="614">
        <f t="shared" si="18"/>
        <v>10494</v>
      </c>
      <c r="M76" s="185">
        <f t="shared" si="15"/>
        <v>0.58239277652370203</v>
      </c>
      <c r="N76" s="185">
        <f t="shared" si="7"/>
        <v>0.77303370786516856</v>
      </c>
      <c r="O76" s="185">
        <f t="shared" si="9"/>
        <v>1.0705394190871369</v>
      </c>
    </row>
    <row r="77" spans="1:15" ht="13.5" thickBot="1" x14ac:dyDescent="0.25">
      <c r="A77" s="132">
        <v>38782</v>
      </c>
      <c r="B77" s="615">
        <v>61</v>
      </c>
      <c r="C77" s="615">
        <v>336</v>
      </c>
      <c r="D77" s="615">
        <v>114</v>
      </c>
      <c r="E77" s="615">
        <v>69</v>
      </c>
      <c r="F77" s="615">
        <v>71</v>
      </c>
      <c r="G77" s="615">
        <v>30</v>
      </c>
      <c r="H77" s="615">
        <v>3</v>
      </c>
      <c r="I77" s="613">
        <f t="shared" si="17"/>
        <v>104</v>
      </c>
      <c r="J77" s="613">
        <f t="shared" si="13"/>
        <v>684</v>
      </c>
      <c r="K77" s="615">
        <f t="shared" si="19"/>
        <v>1716</v>
      </c>
      <c r="L77" s="614">
        <f t="shared" si="18"/>
        <v>9984</v>
      </c>
      <c r="M77" s="185">
        <f t="shared" si="15"/>
        <v>0.57855697909642612</v>
      </c>
      <c r="N77" s="185">
        <f t="shared" si="7"/>
        <v>0.711737868104521</v>
      </c>
      <c r="O77" s="185">
        <f t="shared" si="9"/>
        <v>1.0573012939001849</v>
      </c>
    </row>
    <row r="78" spans="1:15" ht="13.5" thickBot="1" x14ac:dyDescent="0.25">
      <c r="A78" s="132">
        <v>38813</v>
      </c>
      <c r="B78" s="615">
        <v>64</v>
      </c>
      <c r="C78" s="615">
        <v>276</v>
      </c>
      <c r="D78" s="615">
        <v>123</v>
      </c>
      <c r="E78" s="615">
        <v>47</v>
      </c>
      <c r="F78" s="615">
        <v>76</v>
      </c>
      <c r="G78" s="615">
        <v>35</v>
      </c>
      <c r="H78" s="615">
        <v>5</v>
      </c>
      <c r="I78" s="615">
        <f t="shared" si="17"/>
        <v>116</v>
      </c>
      <c r="J78" s="615">
        <f t="shared" si="13"/>
        <v>626</v>
      </c>
      <c r="K78" s="615">
        <f t="shared" si="19"/>
        <v>2342</v>
      </c>
      <c r="L78" s="614">
        <f t="shared" ref="L78:L90" si="20">SUM(J67:J78)</f>
        <v>9250</v>
      </c>
      <c r="M78" s="185">
        <f t="shared" si="15"/>
        <v>0.54137771613499763</v>
      </c>
      <c r="N78" s="185">
        <f t="shared" si="7"/>
        <v>0.65273132664437017</v>
      </c>
      <c r="O78" s="185">
        <f t="shared" si="9"/>
        <v>0.98362032759344808</v>
      </c>
    </row>
    <row r="79" spans="1:15" ht="13.5" thickBot="1" x14ac:dyDescent="0.25">
      <c r="A79" s="132">
        <v>38843</v>
      </c>
      <c r="B79" s="615">
        <v>77</v>
      </c>
      <c r="C79" s="615">
        <v>277</v>
      </c>
      <c r="D79" s="615">
        <v>121</v>
      </c>
      <c r="E79" s="615">
        <v>47</v>
      </c>
      <c r="F79" s="615">
        <v>63</v>
      </c>
      <c r="G79" s="615">
        <v>35</v>
      </c>
      <c r="H79" s="615">
        <v>2</v>
      </c>
      <c r="I79" s="615">
        <f t="shared" si="17"/>
        <v>100</v>
      </c>
      <c r="J79" s="615">
        <f t="shared" si="13"/>
        <v>622</v>
      </c>
      <c r="K79" s="615">
        <f t="shared" si="19"/>
        <v>2964</v>
      </c>
      <c r="L79" s="614">
        <f t="shared" si="20"/>
        <v>8663</v>
      </c>
      <c r="M79" s="185">
        <f t="shared" si="15"/>
        <v>0.53550135501355012</v>
      </c>
      <c r="N79" s="185">
        <f t="shared" si="7"/>
        <v>0.64631487134757959</v>
      </c>
      <c r="O79" s="185">
        <f t="shared" si="9"/>
        <v>0.96610169491525422</v>
      </c>
    </row>
    <row r="80" spans="1:15" ht="13.5" thickBot="1" x14ac:dyDescent="0.25">
      <c r="A80" s="132">
        <v>38874</v>
      </c>
      <c r="B80" s="615">
        <v>65</v>
      </c>
      <c r="C80" s="615">
        <v>285</v>
      </c>
      <c r="D80" s="615">
        <v>91</v>
      </c>
      <c r="E80" s="615">
        <v>42</v>
      </c>
      <c r="F80" s="615">
        <v>62</v>
      </c>
      <c r="G80" s="615">
        <v>23</v>
      </c>
      <c r="H80" s="615">
        <v>2</v>
      </c>
      <c r="I80" s="615">
        <f t="shared" si="17"/>
        <v>87</v>
      </c>
      <c r="J80" s="615">
        <f t="shared" si="13"/>
        <v>570</v>
      </c>
      <c r="K80" s="615">
        <f t="shared" si="19"/>
        <v>3534</v>
      </c>
      <c r="L80" s="614">
        <f t="shared" si="20"/>
        <v>8007</v>
      </c>
      <c r="M80" s="185">
        <f t="shared" si="15"/>
        <v>0.52270374204999259</v>
      </c>
      <c r="N80" s="185">
        <f t="shared" si="7"/>
        <v>0.61664630954458211</v>
      </c>
      <c r="O80" s="185">
        <f t="shared" si="9"/>
        <v>0.93864541832669324</v>
      </c>
    </row>
    <row r="81" spans="1:15" ht="13.5" thickBot="1" x14ac:dyDescent="0.25">
      <c r="A81" s="132">
        <v>38904</v>
      </c>
      <c r="B81" s="615">
        <v>51</v>
      </c>
      <c r="C81" s="615">
        <v>200</v>
      </c>
      <c r="D81" s="615">
        <v>59</v>
      </c>
      <c r="E81" s="615">
        <v>27</v>
      </c>
      <c r="F81" s="615">
        <v>30</v>
      </c>
      <c r="G81" s="615">
        <v>16</v>
      </c>
      <c r="H81" s="615">
        <v>2</v>
      </c>
      <c r="I81" s="615">
        <f t="shared" si="17"/>
        <v>48</v>
      </c>
      <c r="J81" s="615">
        <f t="shared" si="13"/>
        <v>385</v>
      </c>
      <c r="K81" s="615">
        <f t="shared" si="19"/>
        <v>3919</v>
      </c>
      <c r="L81" s="614">
        <f t="shared" si="20"/>
        <v>7494</v>
      </c>
      <c r="M81" s="185">
        <f t="shared" si="15"/>
        <v>0.51168559864212038</v>
      </c>
      <c r="N81" s="185">
        <f t="shared" si="7"/>
        <v>0.59262059579615911</v>
      </c>
      <c r="O81" s="185">
        <f t="shared" si="9"/>
        <v>0.88465011286681716</v>
      </c>
    </row>
    <row r="82" spans="1:15" ht="13.5" thickBot="1" x14ac:dyDescent="0.25">
      <c r="A82" s="132">
        <v>38935</v>
      </c>
      <c r="B82" s="615">
        <v>56</v>
      </c>
      <c r="C82" s="615">
        <v>211</v>
      </c>
      <c r="D82" s="615">
        <v>51</v>
      </c>
      <c r="E82" s="615">
        <v>23</v>
      </c>
      <c r="F82" s="615">
        <v>41</v>
      </c>
      <c r="G82" s="615">
        <v>11</v>
      </c>
      <c r="H82" s="615">
        <v>2</v>
      </c>
      <c r="I82" s="615">
        <f t="shared" si="17"/>
        <v>54</v>
      </c>
      <c r="J82" s="615">
        <f t="shared" si="13"/>
        <v>395</v>
      </c>
      <c r="K82" s="615">
        <f t="shared" si="19"/>
        <v>4314</v>
      </c>
      <c r="L82" s="614">
        <f t="shared" si="20"/>
        <v>6964</v>
      </c>
      <c r="M82" s="185">
        <f t="shared" si="15"/>
        <v>0.50256290773532153</v>
      </c>
      <c r="N82" s="185">
        <f t="shared" si="7"/>
        <v>0.58368285752942772</v>
      </c>
      <c r="O82" s="185">
        <f t="shared" si="9"/>
        <v>0.86280000000000001</v>
      </c>
    </row>
    <row r="83" spans="1:15" ht="13.5" thickBot="1" x14ac:dyDescent="0.25">
      <c r="A83" s="132">
        <v>38966</v>
      </c>
      <c r="B83" s="615">
        <v>54</v>
      </c>
      <c r="C83" s="615">
        <v>207</v>
      </c>
      <c r="D83" s="615">
        <v>46</v>
      </c>
      <c r="E83" s="615">
        <v>25</v>
      </c>
      <c r="F83" s="615">
        <v>23</v>
      </c>
      <c r="G83" s="615">
        <v>30</v>
      </c>
      <c r="H83" s="615">
        <v>3</v>
      </c>
      <c r="I83" s="615">
        <f t="shared" si="17"/>
        <v>56</v>
      </c>
      <c r="J83" s="615">
        <f t="shared" si="13"/>
        <v>388</v>
      </c>
      <c r="K83" s="615">
        <f t="shared" si="19"/>
        <v>4702</v>
      </c>
      <c r="L83" s="614">
        <f t="shared" si="20"/>
        <v>6538</v>
      </c>
      <c r="M83" s="185">
        <f t="shared" si="15"/>
        <v>0.50031921685464997</v>
      </c>
      <c r="N83" s="185">
        <f t="shared" ref="N83:N89" si="21">K83/K59</f>
        <v>0.58650367968067851</v>
      </c>
      <c r="O83" s="185">
        <f t="shared" ref="O83:O89" si="22">K83/K47</f>
        <v>0.84827710626014796</v>
      </c>
    </row>
    <row r="84" spans="1:15" ht="13.5" thickBot="1" x14ac:dyDescent="0.25">
      <c r="A84" s="132">
        <v>38996</v>
      </c>
      <c r="B84" s="615">
        <v>58</v>
      </c>
      <c r="C84" s="615">
        <v>170</v>
      </c>
      <c r="D84" s="615">
        <v>39</v>
      </c>
      <c r="E84" s="615">
        <v>18</v>
      </c>
      <c r="F84" s="615">
        <v>26</v>
      </c>
      <c r="G84" s="615">
        <v>19</v>
      </c>
      <c r="H84" s="615">
        <v>3</v>
      </c>
      <c r="I84" s="615">
        <f t="shared" si="17"/>
        <v>48</v>
      </c>
      <c r="J84" s="615">
        <f t="shared" si="13"/>
        <v>333</v>
      </c>
      <c r="K84" s="615">
        <f t="shared" si="19"/>
        <v>5035</v>
      </c>
      <c r="L84" s="614">
        <f t="shared" si="20"/>
        <v>6309</v>
      </c>
      <c r="M84" s="185">
        <f t="shared" ref="M84:M89" si="23">K84/K72</f>
        <v>0.50552208835341361</v>
      </c>
      <c r="N84" s="185">
        <f t="shared" si="21"/>
        <v>0.58356513676402411</v>
      </c>
      <c r="O84" s="185">
        <f t="shared" si="22"/>
        <v>0.81301469400936544</v>
      </c>
    </row>
    <row r="85" spans="1:15" ht="13.5" thickBot="1" x14ac:dyDescent="0.25">
      <c r="A85" s="132">
        <v>39027</v>
      </c>
      <c r="B85" s="615">
        <v>59</v>
      </c>
      <c r="C85" s="615">
        <v>167</v>
      </c>
      <c r="D85" s="615">
        <v>41</v>
      </c>
      <c r="E85" s="615">
        <v>20</v>
      </c>
      <c r="F85" s="615">
        <v>27</v>
      </c>
      <c r="G85" s="615">
        <v>17</v>
      </c>
      <c r="H85" s="615">
        <v>3</v>
      </c>
      <c r="I85" s="615">
        <f t="shared" si="17"/>
        <v>47</v>
      </c>
      <c r="J85" s="615">
        <f t="shared" si="13"/>
        <v>334</v>
      </c>
      <c r="K85" s="615">
        <f t="shared" si="19"/>
        <v>5369</v>
      </c>
      <c r="L85" s="614">
        <f t="shared" si="20"/>
        <v>5932</v>
      </c>
      <c r="M85" s="185">
        <f t="shared" si="23"/>
        <v>0.50313934963920903</v>
      </c>
      <c r="N85" s="185">
        <f t="shared" si="21"/>
        <v>0.5832066043884423</v>
      </c>
      <c r="O85" s="185">
        <f t="shared" si="22"/>
        <v>0.80290115148796171</v>
      </c>
    </row>
    <row r="86" spans="1:15" ht="13.5" thickBot="1" x14ac:dyDescent="0.25">
      <c r="A86" s="133">
        <v>39057</v>
      </c>
      <c r="B86" s="616">
        <v>70</v>
      </c>
      <c r="C86" s="616">
        <v>182</v>
      </c>
      <c r="D86" s="616">
        <v>55</v>
      </c>
      <c r="E86" s="616">
        <v>25</v>
      </c>
      <c r="F86" s="616">
        <v>39</v>
      </c>
      <c r="G86" s="616">
        <v>20</v>
      </c>
      <c r="H86" s="616">
        <v>2</v>
      </c>
      <c r="I86" s="617">
        <f t="shared" si="17"/>
        <v>61</v>
      </c>
      <c r="J86" s="617">
        <f t="shared" si="13"/>
        <v>393</v>
      </c>
      <c r="K86" s="617">
        <f t="shared" si="19"/>
        <v>5762</v>
      </c>
      <c r="L86" s="618">
        <f t="shared" si="20"/>
        <v>5762</v>
      </c>
      <c r="M86" s="185">
        <f t="shared" si="23"/>
        <v>0.51290724586077974</v>
      </c>
      <c r="N86" s="185">
        <f t="shared" si="21"/>
        <v>0.57419033383158946</v>
      </c>
      <c r="O86" s="185">
        <f t="shared" si="22"/>
        <v>0.77875388566022441</v>
      </c>
    </row>
    <row r="87" spans="1:15" ht="13.5" thickBot="1" x14ac:dyDescent="0.25">
      <c r="A87" s="302">
        <v>39088</v>
      </c>
      <c r="B87" s="619">
        <v>83</v>
      </c>
      <c r="C87" s="620">
        <v>129</v>
      </c>
      <c r="D87" s="620">
        <v>63</v>
      </c>
      <c r="E87" s="620">
        <v>30</v>
      </c>
      <c r="F87" s="620">
        <v>39</v>
      </c>
      <c r="G87" s="620">
        <v>16</v>
      </c>
      <c r="H87" s="621">
        <v>6</v>
      </c>
      <c r="I87" s="622">
        <f t="shared" ref="I87:I107" si="24">SUM(F87:H87)</f>
        <v>61</v>
      </c>
      <c r="J87" s="623">
        <f t="shared" ref="J87:J98" si="25">SUM(B87:H87)</f>
        <v>366</v>
      </c>
      <c r="K87" s="623">
        <f>J87</f>
        <v>366</v>
      </c>
      <c r="L87" s="624">
        <f t="shared" si="20"/>
        <v>5545</v>
      </c>
      <c r="M87" s="185">
        <f t="shared" si="23"/>
        <v>0.62778730703259</v>
      </c>
      <c r="N87" s="185">
        <f t="shared" si="21"/>
        <v>0.42214532871972316</v>
      </c>
      <c r="O87" s="185">
        <f t="shared" si="22"/>
        <v>0.5781990521327014</v>
      </c>
    </row>
    <row r="88" spans="1:15" ht="13.5" thickBot="1" x14ac:dyDescent="0.25">
      <c r="A88" s="303">
        <v>39119</v>
      </c>
      <c r="B88" s="625">
        <v>71</v>
      </c>
      <c r="C88" s="626">
        <v>169</v>
      </c>
      <c r="D88" s="626">
        <v>45</v>
      </c>
      <c r="E88" s="626">
        <v>24</v>
      </c>
      <c r="F88" s="626">
        <v>49</v>
      </c>
      <c r="G88" s="626">
        <v>25</v>
      </c>
      <c r="H88" s="627">
        <v>4</v>
      </c>
      <c r="I88" s="622">
        <f t="shared" si="24"/>
        <v>78</v>
      </c>
      <c r="J88" s="623">
        <f t="shared" si="25"/>
        <v>387</v>
      </c>
      <c r="K88" s="628">
        <f>K87+J88</f>
        <v>753</v>
      </c>
      <c r="L88" s="624">
        <f t="shared" si="20"/>
        <v>5483</v>
      </c>
      <c r="M88" s="185">
        <f t="shared" si="23"/>
        <v>0.72965116279069764</v>
      </c>
      <c r="N88" s="185">
        <f t="shared" si="21"/>
        <v>0.42494356659142213</v>
      </c>
      <c r="O88" s="185">
        <f t="shared" si="22"/>
        <v>0.56404494382022474</v>
      </c>
    </row>
    <row r="89" spans="1:15" ht="13.5" thickBot="1" x14ac:dyDescent="0.25">
      <c r="A89" s="303">
        <v>39147</v>
      </c>
      <c r="B89" s="625">
        <v>109</v>
      </c>
      <c r="C89" s="626">
        <v>239</v>
      </c>
      <c r="D89" s="626">
        <v>81</v>
      </c>
      <c r="E89" s="626">
        <v>44</v>
      </c>
      <c r="F89" s="626">
        <v>61</v>
      </c>
      <c r="G89" s="626">
        <v>37</v>
      </c>
      <c r="H89" s="627">
        <v>4</v>
      </c>
      <c r="I89" s="622">
        <f t="shared" si="24"/>
        <v>102</v>
      </c>
      <c r="J89" s="623">
        <f t="shared" si="25"/>
        <v>575</v>
      </c>
      <c r="K89" s="628">
        <f>K88+J89</f>
        <v>1328</v>
      </c>
      <c r="L89" s="624">
        <f t="shared" si="20"/>
        <v>5374</v>
      </c>
      <c r="M89" s="185">
        <f t="shared" si="23"/>
        <v>0.77389277389277389</v>
      </c>
      <c r="N89" s="185">
        <f t="shared" si="21"/>
        <v>0.44774106540795683</v>
      </c>
      <c r="O89" s="185">
        <f t="shared" si="22"/>
        <v>0.55080879303193697</v>
      </c>
    </row>
    <row r="90" spans="1:15" ht="13.5" thickBot="1" x14ac:dyDescent="0.25">
      <c r="A90" s="303">
        <v>39178</v>
      </c>
      <c r="B90" s="625">
        <v>127</v>
      </c>
      <c r="C90" s="626">
        <v>224</v>
      </c>
      <c r="D90" s="626">
        <v>80</v>
      </c>
      <c r="E90" s="626">
        <v>50</v>
      </c>
      <c r="F90" s="626">
        <v>60</v>
      </c>
      <c r="G90" s="626">
        <v>37</v>
      </c>
      <c r="H90" s="627">
        <v>5</v>
      </c>
      <c r="I90" s="629">
        <f t="shared" si="24"/>
        <v>102</v>
      </c>
      <c r="J90" s="628">
        <f t="shared" si="25"/>
        <v>583</v>
      </c>
      <c r="K90" s="628">
        <f>K89+J90</f>
        <v>1911</v>
      </c>
      <c r="L90" s="624">
        <f t="shared" si="20"/>
        <v>5331</v>
      </c>
      <c r="M90" s="185">
        <f>K90/K78</f>
        <v>0.81596925704526047</v>
      </c>
      <c r="N90" s="185">
        <f>K90/K66</f>
        <v>0.44174757281553401</v>
      </c>
      <c r="O90" s="185">
        <f>K90/K54</f>
        <v>0.53260869565217395</v>
      </c>
    </row>
    <row r="91" spans="1:15" ht="13.5" thickBot="1" x14ac:dyDescent="0.25">
      <c r="A91" s="303">
        <v>39208</v>
      </c>
      <c r="B91" s="625">
        <v>127</v>
      </c>
      <c r="C91" s="626">
        <v>240</v>
      </c>
      <c r="D91" s="626">
        <v>106</v>
      </c>
      <c r="E91" s="626">
        <v>45</v>
      </c>
      <c r="F91" s="626">
        <v>55</v>
      </c>
      <c r="G91" s="626">
        <v>26</v>
      </c>
      <c r="H91" s="627">
        <v>4</v>
      </c>
      <c r="I91" s="629">
        <f t="shared" si="24"/>
        <v>85</v>
      </c>
      <c r="J91" s="628">
        <f t="shared" si="25"/>
        <v>603</v>
      </c>
      <c r="K91" s="628">
        <f>K90+J91</f>
        <v>2514</v>
      </c>
      <c r="L91" s="624">
        <f>SUM(J80:J91)</f>
        <v>5312</v>
      </c>
      <c r="M91" s="185">
        <f t="shared" ref="M91:M98" si="26">K91/K79</f>
        <v>0.84817813765182182</v>
      </c>
      <c r="N91" s="185">
        <f t="shared" ref="N91:N98" si="27">K91/K67</f>
        <v>0.45420054200542004</v>
      </c>
      <c r="O91" s="185">
        <f t="shared" ref="O91:O98" si="28">K91/K55</f>
        <v>0.54819014391626686</v>
      </c>
    </row>
    <row r="92" spans="1:15" ht="13.5" thickBot="1" x14ac:dyDescent="0.25">
      <c r="A92" s="303">
        <v>39239</v>
      </c>
      <c r="B92" s="625">
        <v>103</v>
      </c>
      <c r="C92" s="626">
        <v>243</v>
      </c>
      <c r="D92" s="626">
        <v>70</v>
      </c>
      <c r="E92" s="626">
        <v>36</v>
      </c>
      <c r="F92" s="626">
        <v>59</v>
      </c>
      <c r="G92" s="626">
        <v>29</v>
      </c>
      <c r="H92" s="630">
        <v>10</v>
      </c>
      <c r="I92" s="629">
        <f t="shared" si="24"/>
        <v>98</v>
      </c>
      <c r="J92" s="628">
        <f t="shared" si="25"/>
        <v>550</v>
      </c>
      <c r="K92" s="628">
        <f t="shared" ref="K92:K98" si="29">K91+J92</f>
        <v>3064</v>
      </c>
      <c r="L92" s="624">
        <f t="shared" ref="L92:L98" si="30">SUM(J81:J92)</f>
        <v>5292</v>
      </c>
      <c r="M92" s="185">
        <f t="shared" si="26"/>
        <v>0.86700622524052062</v>
      </c>
      <c r="N92" s="185">
        <f t="shared" si="27"/>
        <v>0.4531873983138589</v>
      </c>
      <c r="O92" s="185">
        <f t="shared" si="28"/>
        <v>0.53463618914674582</v>
      </c>
    </row>
    <row r="93" spans="1:15" ht="13.5" thickBot="1" x14ac:dyDescent="0.25">
      <c r="A93" s="303">
        <v>39269</v>
      </c>
      <c r="B93" s="625">
        <v>78</v>
      </c>
      <c r="C93" s="626">
        <v>155</v>
      </c>
      <c r="D93" s="626">
        <v>57</v>
      </c>
      <c r="E93" s="626">
        <v>18</v>
      </c>
      <c r="F93" s="626">
        <v>29</v>
      </c>
      <c r="G93" s="626">
        <v>19</v>
      </c>
      <c r="H93" s="627">
        <v>4</v>
      </c>
      <c r="I93" s="629">
        <f t="shared" si="24"/>
        <v>52</v>
      </c>
      <c r="J93" s="628">
        <f t="shared" si="25"/>
        <v>360</v>
      </c>
      <c r="K93" s="628">
        <f t="shared" si="29"/>
        <v>3424</v>
      </c>
      <c r="L93" s="624">
        <f t="shared" si="30"/>
        <v>5267</v>
      </c>
      <c r="M93" s="185">
        <f t="shared" si="26"/>
        <v>0.87369226843582548</v>
      </c>
      <c r="N93" s="185">
        <f t="shared" si="27"/>
        <v>0.44705575140357751</v>
      </c>
      <c r="O93" s="185">
        <f t="shared" si="28"/>
        <v>0.51776803266293669</v>
      </c>
    </row>
    <row r="94" spans="1:15" ht="13.5" thickBot="1" x14ac:dyDescent="0.25">
      <c r="A94" s="303">
        <v>39300</v>
      </c>
      <c r="B94" s="625">
        <v>87</v>
      </c>
      <c r="C94" s="626">
        <v>169</v>
      </c>
      <c r="D94" s="626">
        <v>53</v>
      </c>
      <c r="E94" s="626">
        <v>24</v>
      </c>
      <c r="F94" s="626">
        <v>33</v>
      </c>
      <c r="G94" s="626">
        <v>11</v>
      </c>
      <c r="H94" s="627">
        <v>2</v>
      </c>
      <c r="I94" s="629">
        <f t="shared" si="24"/>
        <v>46</v>
      </c>
      <c r="J94" s="628">
        <f t="shared" si="25"/>
        <v>379</v>
      </c>
      <c r="K94" s="628">
        <f t="shared" si="29"/>
        <v>3803</v>
      </c>
      <c r="L94" s="624">
        <f t="shared" si="30"/>
        <v>5251</v>
      </c>
      <c r="M94" s="185">
        <f t="shared" si="26"/>
        <v>0.88154844691701439</v>
      </c>
      <c r="N94" s="185">
        <f t="shared" si="27"/>
        <v>0.44303355079217149</v>
      </c>
      <c r="O94" s="185">
        <f t="shared" si="28"/>
        <v>0.51454471654715195</v>
      </c>
    </row>
    <row r="95" spans="1:15" ht="13.5" thickBot="1" x14ac:dyDescent="0.25">
      <c r="A95" s="303">
        <v>39331</v>
      </c>
      <c r="B95" s="625">
        <v>72</v>
      </c>
      <c r="C95" s="626">
        <v>137</v>
      </c>
      <c r="D95" s="626">
        <v>43</v>
      </c>
      <c r="E95" s="626">
        <v>15</v>
      </c>
      <c r="F95" s="626">
        <v>21</v>
      </c>
      <c r="G95" s="626">
        <v>17</v>
      </c>
      <c r="H95" s="627">
        <v>1</v>
      </c>
      <c r="I95" s="629">
        <f t="shared" si="24"/>
        <v>39</v>
      </c>
      <c r="J95" s="628">
        <f t="shared" si="25"/>
        <v>306</v>
      </c>
      <c r="K95" s="628">
        <f t="shared" si="29"/>
        <v>4109</v>
      </c>
      <c r="L95" s="624">
        <f t="shared" si="30"/>
        <v>5169</v>
      </c>
      <c r="M95" s="185">
        <f t="shared" si="26"/>
        <v>0.87388345384942578</v>
      </c>
      <c r="N95" s="185">
        <f t="shared" si="27"/>
        <v>0.43722068525218133</v>
      </c>
      <c r="O95" s="185">
        <f t="shared" si="28"/>
        <v>0.51253586129474871</v>
      </c>
    </row>
    <row r="96" spans="1:15" ht="13.5" thickBot="1" x14ac:dyDescent="0.25">
      <c r="A96" s="303">
        <v>39361</v>
      </c>
      <c r="B96" s="631">
        <v>91</v>
      </c>
      <c r="C96" s="632">
        <v>136</v>
      </c>
      <c r="D96" s="632">
        <v>53</v>
      </c>
      <c r="E96" s="632">
        <v>26</v>
      </c>
      <c r="F96" s="632">
        <v>33</v>
      </c>
      <c r="G96" s="632">
        <v>14</v>
      </c>
      <c r="H96" s="632">
        <v>1</v>
      </c>
      <c r="I96" s="629">
        <f t="shared" si="24"/>
        <v>48</v>
      </c>
      <c r="J96" s="628">
        <f t="shared" si="25"/>
        <v>354</v>
      </c>
      <c r="K96" s="628">
        <f t="shared" si="29"/>
        <v>4463</v>
      </c>
      <c r="L96" s="624">
        <f t="shared" si="30"/>
        <v>5190</v>
      </c>
      <c r="M96" s="185">
        <f t="shared" si="26"/>
        <v>0.886395233366435</v>
      </c>
      <c r="N96" s="185">
        <f t="shared" si="27"/>
        <v>0.44809236947791165</v>
      </c>
      <c r="O96" s="185">
        <f t="shared" si="28"/>
        <v>0.5172693555864627</v>
      </c>
    </row>
    <row r="97" spans="1:15" ht="13.5" thickBot="1" x14ac:dyDescent="0.25">
      <c r="A97" s="303">
        <v>39392</v>
      </c>
      <c r="B97" s="631">
        <v>85</v>
      </c>
      <c r="C97" s="632">
        <v>126</v>
      </c>
      <c r="D97" s="632">
        <v>31</v>
      </c>
      <c r="E97" s="632">
        <v>23</v>
      </c>
      <c r="F97" s="632">
        <v>27</v>
      </c>
      <c r="G97" s="632">
        <v>14</v>
      </c>
      <c r="H97" s="632">
        <v>4</v>
      </c>
      <c r="I97" s="629">
        <f t="shared" si="24"/>
        <v>45</v>
      </c>
      <c r="J97" s="628">
        <f t="shared" si="25"/>
        <v>310</v>
      </c>
      <c r="K97" s="628">
        <f t="shared" si="29"/>
        <v>4773</v>
      </c>
      <c r="L97" s="624">
        <f t="shared" si="30"/>
        <v>5166</v>
      </c>
      <c r="M97" s="185">
        <f t="shared" si="26"/>
        <v>0.88899236356863476</v>
      </c>
      <c r="N97" s="185">
        <f t="shared" si="27"/>
        <v>0.44728703964014621</v>
      </c>
      <c r="O97" s="185">
        <f t="shared" si="28"/>
        <v>0.51846621768411905</v>
      </c>
    </row>
    <row r="98" spans="1:15" ht="13.5" thickBot="1" x14ac:dyDescent="0.25">
      <c r="A98" s="304">
        <v>39422</v>
      </c>
      <c r="B98" s="631">
        <v>97</v>
      </c>
      <c r="C98" s="632">
        <v>154</v>
      </c>
      <c r="D98" s="632">
        <v>49</v>
      </c>
      <c r="E98" s="632">
        <v>29</v>
      </c>
      <c r="F98" s="632">
        <v>34</v>
      </c>
      <c r="G98" s="632">
        <v>10</v>
      </c>
      <c r="H98" s="632">
        <v>5</v>
      </c>
      <c r="I98" s="633">
        <f t="shared" si="24"/>
        <v>49</v>
      </c>
      <c r="J98" s="634">
        <f t="shared" si="25"/>
        <v>378</v>
      </c>
      <c r="K98" s="634">
        <f t="shared" si="29"/>
        <v>5151</v>
      </c>
      <c r="L98" s="635">
        <f t="shared" si="30"/>
        <v>5151</v>
      </c>
      <c r="M98" s="185">
        <f t="shared" si="26"/>
        <v>0.89396043040610895</v>
      </c>
      <c r="N98" s="185">
        <f t="shared" si="27"/>
        <v>0.45851878226811466</v>
      </c>
      <c r="O98" s="185">
        <f t="shared" si="28"/>
        <v>0.51330343796711508</v>
      </c>
    </row>
    <row r="99" spans="1:15" ht="13.5" thickBot="1" x14ac:dyDescent="0.25">
      <c r="A99" s="527">
        <v>39453</v>
      </c>
      <c r="B99" s="636">
        <v>100</v>
      </c>
      <c r="C99" s="637">
        <v>138</v>
      </c>
      <c r="D99" s="637">
        <v>47</v>
      </c>
      <c r="E99" s="637">
        <v>25</v>
      </c>
      <c r="F99" s="637">
        <v>41</v>
      </c>
      <c r="G99" s="637">
        <v>17</v>
      </c>
      <c r="H99" s="637">
        <v>5</v>
      </c>
      <c r="I99" s="638">
        <f t="shared" si="24"/>
        <v>63</v>
      </c>
      <c r="J99" s="639">
        <f t="shared" ref="J99:J110" si="31">SUM(B99:H99)</f>
        <v>373</v>
      </c>
      <c r="K99" s="639">
        <f>J99</f>
        <v>373</v>
      </c>
      <c r="L99" s="640">
        <f t="shared" ref="L99:L110" si="32">SUM(J88:J99)</f>
        <v>5158</v>
      </c>
      <c r="M99" s="185">
        <f t="shared" ref="M99:M110" si="33">K99/K87</f>
        <v>1.0191256830601092</v>
      </c>
    </row>
    <row r="100" spans="1:15" ht="13.5" thickBot="1" x14ac:dyDescent="0.25">
      <c r="A100" s="501">
        <v>39484</v>
      </c>
      <c r="B100" s="641">
        <v>126</v>
      </c>
      <c r="C100" s="642">
        <v>155</v>
      </c>
      <c r="D100" s="642">
        <v>56</v>
      </c>
      <c r="E100" s="642">
        <v>14</v>
      </c>
      <c r="F100" s="642">
        <v>39</v>
      </c>
      <c r="G100" s="642">
        <v>23</v>
      </c>
      <c r="H100" s="642">
        <v>3</v>
      </c>
      <c r="I100" s="638">
        <f t="shared" si="24"/>
        <v>65</v>
      </c>
      <c r="J100" s="643">
        <f t="shared" si="31"/>
        <v>416</v>
      </c>
      <c r="K100" s="643">
        <f>K99+J100</f>
        <v>789</v>
      </c>
      <c r="L100" s="644">
        <f t="shared" si="32"/>
        <v>5187</v>
      </c>
      <c r="M100" s="185">
        <f t="shared" si="33"/>
        <v>1.047808764940239</v>
      </c>
    </row>
    <row r="101" spans="1:15" ht="13.5" thickBot="1" x14ac:dyDescent="0.25">
      <c r="A101" s="501">
        <v>39513</v>
      </c>
      <c r="B101" s="641">
        <v>198</v>
      </c>
      <c r="C101" s="642">
        <v>206</v>
      </c>
      <c r="D101" s="642">
        <v>79</v>
      </c>
      <c r="E101" s="642">
        <v>25</v>
      </c>
      <c r="F101" s="642">
        <v>38</v>
      </c>
      <c r="G101" s="642">
        <v>25</v>
      </c>
      <c r="H101" s="642">
        <v>3</v>
      </c>
      <c r="I101" s="638">
        <f t="shared" si="24"/>
        <v>66</v>
      </c>
      <c r="J101" s="643">
        <f t="shared" si="31"/>
        <v>574</v>
      </c>
      <c r="K101" s="643">
        <f>K100+J101</f>
        <v>1363</v>
      </c>
      <c r="L101" s="644">
        <f t="shared" si="32"/>
        <v>5186</v>
      </c>
      <c r="M101" s="185">
        <f t="shared" si="33"/>
        <v>1.026355421686747</v>
      </c>
    </row>
    <row r="102" spans="1:15" ht="13.5" thickBot="1" x14ac:dyDescent="0.25">
      <c r="A102" s="501">
        <v>39544</v>
      </c>
      <c r="B102" s="641">
        <v>250</v>
      </c>
      <c r="C102" s="642">
        <v>246</v>
      </c>
      <c r="D102" s="642">
        <v>73</v>
      </c>
      <c r="E102" s="642">
        <v>36</v>
      </c>
      <c r="F102" s="642">
        <v>42</v>
      </c>
      <c r="G102" s="642">
        <v>24</v>
      </c>
      <c r="H102" s="642">
        <v>3</v>
      </c>
      <c r="I102" s="638">
        <f t="shared" si="24"/>
        <v>69</v>
      </c>
      <c r="J102" s="643">
        <f t="shared" si="31"/>
        <v>674</v>
      </c>
      <c r="K102" s="643">
        <f>K101+J102</f>
        <v>2037</v>
      </c>
      <c r="L102" s="644">
        <f t="shared" si="32"/>
        <v>5277</v>
      </c>
      <c r="M102" s="185">
        <f t="shared" si="33"/>
        <v>1.0659340659340659</v>
      </c>
    </row>
    <row r="103" spans="1:15" ht="13.5" thickBot="1" x14ac:dyDescent="0.25">
      <c r="A103" s="501">
        <v>39574</v>
      </c>
      <c r="B103" s="641">
        <v>236</v>
      </c>
      <c r="C103" s="642">
        <v>264</v>
      </c>
      <c r="D103" s="642">
        <v>73</v>
      </c>
      <c r="E103" s="642">
        <v>40</v>
      </c>
      <c r="F103" s="642">
        <v>53</v>
      </c>
      <c r="G103" s="642">
        <v>27</v>
      </c>
      <c r="H103" s="642">
        <v>2</v>
      </c>
      <c r="I103" s="638">
        <f t="shared" si="24"/>
        <v>82</v>
      </c>
      <c r="J103" s="643">
        <f t="shared" si="31"/>
        <v>695</v>
      </c>
      <c r="K103" s="643">
        <f>K102+J103</f>
        <v>2732</v>
      </c>
      <c r="L103" s="644">
        <f t="shared" si="32"/>
        <v>5369</v>
      </c>
      <c r="M103" s="185">
        <f t="shared" si="33"/>
        <v>1.086714399363564</v>
      </c>
    </row>
    <row r="104" spans="1:15" ht="13.5" thickBot="1" x14ac:dyDescent="0.25">
      <c r="A104" s="501">
        <v>39605</v>
      </c>
      <c r="B104" s="641">
        <v>219</v>
      </c>
      <c r="C104" s="642">
        <v>193</v>
      </c>
      <c r="D104" s="642">
        <v>88</v>
      </c>
      <c r="E104" s="642">
        <v>36</v>
      </c>
      <c r="F104" s="642">
        <v>41</v>
      </c>
      <c r="G104" s="642">
        <v>26</v>
      </c>
      <c r="H104" s="642">
        <v>7</v>
      </c>
      <c r="I104" s="638">
        <f t="shared" si="24"/>
        <v>74</v>
      </c>
      <c r="J104" s="643">
        <f t="shared" si="31"/>
        <v>610</v>
      </c>
      <c r="K104" s="643">
        <f t="shared" ref="K104:K110" si="34">K103+J104</f>
        <v>3342</v>
      </c>
      <c r="L104" s="644">
        <f t="shared" si="32"/>
        <v>5429</v>
      </c>
      <c r="M104" s="185">
        <f t="shared" si="33"/>
        <v>1.0907310704960835</v>
      </c>
    </row>
    <row r="105" spans="1:15" ht="13.5" thickBot="1" x14ac:dyDescent="0.25">
      <c r="A105" s="501">
        <v>39635</v>
      </c>
      <c r="B105" s="641">
        <v>218</v>
      </c>
      <c r="C105" s="642">
        <v>180</v>
      </c>
      <c r="D105" s="642">
        <v>55</v>
      </c>
      <c r="E105" s="642">
        <v>20</v>
      </c>
      <c r="F105" s="642">
        <v>30</v>
      </c>
      <c r="G105" s="642">
        <v>12</v>
      </c>
      <c r="H105" s="642">
        <v>3</v>
      </c>
      <c r="I105" s="638">
        <f t="shared" si="24"/>
        <v>45</v>
      </c>
      <c r="J105" s="643">
        <f t="shared" si="31"/>
        <v>518</v>
      </c>
      <c r="K105" s="643">
        <f t="shared" si="34"/>
        <v>3860</v>
      </c>
      <c r="L105" s="644">
        <f t="shared" si="32"/>
        <v>5587</v>
      </c>
      <c r="M105" s="185">
        <f t="shared" si="33"/>
        <v>1.1273364485981308</v>
      </c>
    </row>
    <row r="106" spans="1:15" ht="13.5" thickBot="1" x14ac:dyDescent="0.25">
      <c r="A106" s="501">
        <v>39666</v>
      </c>
      <c r="B106" s="641">
        <v>256</v>
      </c>
      <c r="C106" s="642">
        <v>132</v>
      </c>
      <c r="D106" s="642">
        <v>55</v>
      </c>
      <c r="E106" s="642">
        <v>16</v>
      </c>
      <c r="F106" s="642">
        <v>29</v>
      </c>
      <c r="G106" s="642">
        <v>13</v>
      </c>
      <c r="H106" s="642">
        <v>2</v>
      </c>
      <c r="I106" s="638">
        <f t="shared" si="24"/>
        <v>44</v>
      </c>
      <c r="J106" s="643">
        <f t="shared" si="31"/>
        <v>503</v>
      </c>
      <c r="K106" s="643">
        <f t="shared" si="34"/>
        <v>4363</v>
      </c>
      <c r="L106" s="644">
        <f t="shared" si="32"/>
        <v>5711</v>
      </c>
      <c r="M106" s="185">
        <f t="shared" si="33"/>
        <v>1.1472521693399946</v>
      </c>
    </row>
    <row r="107" spans="1:15" ht="13.5" thickBot="1" x14ac:dyDescent="0.25">
      <c r="A107" s="501">
        <v>39697</v>
      </c>
      <c r="B107" s="641">
        <v>224</v>
      </c>
      <c r="C107" s="642">
        <v>151</v>
      </c>
      <c r="D107" s="642">
        <v>43</v>
      </c>
      <c r="E107" s="642">
        <v>23</v>
      </c>
      <c r="F107" s="642">
        <v>19</v>
      </c>
      <c r="G107" s="642">
        <v>15</v>
      </c>
      <c r="H107" s="642">
        <v>1</v>
      </c>
      <c r="I107" s="638">
        <f t="shared" si="24"/>
        <v>35</v>
      </c>
      <c r="J107" s="643">
        <f t="shared" si="31"/>
        <v>476</v>
      </c>
      <c r="K107" s="643">
        <f t="shared" si="34"/>
        <v>4839</v>
      </c>
      <c r="L107" s="644">
        <f t="shared" si="32"/>
        <v>5881</v>
      </c>
      <c r="M107" s="185">
        <f t="shared" si="33"/>
        <v>1.1776587977610125</v>
      </c>
    </row>
    <row r="108" spans="1:15" x14ac:dyDescent="0.2">
      <c r="A108" s="501">
        <v>39727</v>
      </c>
      <c r="B108" s="641">
        <v>253</v>
      </c>
      <c r="C108" s="642">
        <v>136</v>
      </c>
      <c r="D108" s="642">
        <v>56</v>
      </c>
      <c r="E108" s="642">
        <v>16</v>
      </c>
      <c r="F108" s="642">
        <v>22</v>
      </c>
      <c r="G108" s="642">
        <v>9</v>
      </c>
      <c r="H108" s="642">
        <v>3</v>
      </c>
      <c r="I108" s="643">
        <f>SUM(F108:H108)</f>
        <v>34</v>
      </c>
      <c r="J108" s="643">
        <f t="shared" si="31"/>
        <v>495</v>
      </c>
      <c r="K108" s="643">
        <f t="shared" si="34"/>
        <v>5334</v>
      </c>
      <c r="L108" s="644">
        <f t="shared" si="32"/>
        <v>6022</v>
      </c>
      <c r="M108" s="185">
        <f t="shared" si="33"/>
        <v>1.1951602061393682</v>
      </c>
    </row>
    <row r="109" spans="1:15" x14ac:dyDescent="0.2">
      <c r="A109" s="501">
        <v>39758</v>
      </c>
      <c r="B109" s="641">
        <v>231</v>
      </c>
      <c r="C109" s="642">
        <v>86</v>
      </c>
      <c r="D109" s="642">
        <v>29</v>
      </c>
      <c r="E109" s="642">
        <v>15</v>
      </c>
      <c r="F109" s="642">
        <v>10</v>
      </c>
      <c r="G109" s="642">
        <v>9</v>
      </c>
      <c r="H109" s="642"/>
      <c r="I109" s="643">
        <f>SUM(F109:H109)</f>
        <v>19</v>
      </c>
      <c r="J109" s="643">
        <f t="shared" si="31"/>
        <v>380</v>
      </c>
      <c r="K109" s="643">
        <f t="shared" si="34"/>
        <v>5714</v>
      </c>
      <c r="L109" s="644">
        <f t="shared" si="32"/>
        <v>6092</v>
      </c>
      <c r="M109" s="185">
        <f t="shared" si="33"/>
        <v>1.1971506390111042</v>
      </c>
    </row>
    <row r="110" spans="1:15" x14ac:dyDescent="0.2">
      <c r="A110" s="518">
        <v>39788</v>
      </c>
      <c r="B110" s="641">
        <v>313</v>
      </c>
      <c r="C110" s="642">
        <v>120</v>
      </c>
      <c r="D110" s="642">
        <v>36</v>
      </c>
      <c r="E110" s="642">
        <v>16</v>
      </c>
      <c r="F110" s="642">
        <v>21</v>
      </c>
      <c r="G110" s="642">
        <v>12</v>
      </c>
      <c r="H110" s="642"/>
      <c r="I110" s="645">
        <f>SUM(F110:H110)</f>
        <v>33</v>
      </c>
      <c r="J110" s="645">
        <f t="shared" si="31"/>
        <v>518</v>
      </c>
      <c r="K110" s="645">
        <f t="shared" si="34"/>
        <v>6232</v>
      </c>
      <c r="L110" s="646">
        <f t="shared" si="32"/>
        <v>6232</v>
      </c>
      <c r="M110" s="185">
        <f t="shared" si="33"/>
        <v>1.2098621626868569</v>
      </c>
    </row>
    <row r="111" spans="1:15" x14ac:dyDescent="0.2">
      <c r="A111" s="450">
        <v>39819</v>
      </c>
      <c r="B111" s="647">
        <v>274</v>
      </c>
      <c r="C111" s="648">
        <v>98</v>
      </c>
      <c r="D111" s="648">
        <v>31</v>
      </c>
      <c r="E111" s="648">
        <v>6</v>
      </c>
      <c r="F111" s="648">
        <v>19</v>
      </c>
      <c r="G111" s="648">
        <v>10</v>
      </c>
      <c r="H111" s="648">
        <v>1</v>
      </c>
      <c r="I111" s="649">
        <f t="shared" ref="I111:I119" si="35">SUM(F111:H111)</f>
        <v>30</v>
      </c>
      <c r="J111" s="649">
        <f t="shared" ref="J111:J134" si="36">SUM(B111:H111)</f>
        <v>439</v>
      </c>
      <c r="K111" s="649">
        <f>J111</f>
        <v>439</v>
      </c>
      <c r="L111" s="650">
        <f t="shared" ref="L111:L134" si="37">SUM(J100:J111)</f>
        <v>6298</v>
      </c>
    </row>
    <row r="112" spans="1:15" x14ac:dyDescent="0.2">
      <c r="A112" s="450">
        <v>39850</v>
      </c>
      <c r="B112" s="651">
        <v>348</v>
      </c>
      <c r="C112" s="652">
        <v>119</v>
      </c>
      <c r="D112" s="652">
        <v>32</v>
      </c>
      <c r="E112" s="652">
        <v>20</v>
      </c>
      <c r="F112" s="652">
        <v>17</v>
      </c>
      <c r="G112" s="652">
        <v>12</v>
      </c>
      <c r="H112" s="652">
        <v>1</v>
      </c>
      <c r="I112" s="649">
        <f t="shared" si="35"/>
        <v>30</v>
      </c>
      <c r="J112" s="649">
        <f t="shared" si="36"/>
        <v>549</v>
      </c>
      <c r="K112" s="649">
        <f>K111+J112</f>
        <v>988</v>
      </c>
      <c r="L112" s="650">
        <f t="shared" si="37"/>
        <v>6431</v>
      </c>
    </row>
    <row r="113" spans="1:12" x14ac:dyDescent="0.2">
      <c r="A113" s="450">
        <v>39878</v>
      </c>
      <c r="B113" s="651">
        <v>478</v>
      </c>
      <c r="C113" s="652">
        <v>148</v>
      </c>
      <c r="D113" s="652">
        <v>51</v>
      </c>
      <c r="E113" s="652">
        <v>13</v>
      </c>
      <c r="F113" s="652">
        <v>21</v>
      </c>
      <c r="G113" s="652">
        <v>17</v>
      </c>
      <c r="H113" s="652">
        <v>6</v>
      </c>
      <c r="I113" s="649">
        <f t="shared" si="35"/>
        <v>44</v>
      </c>
      <c r="J113" s="649">
        <f t="shared" si="36"/>
        <v>734</v>
      </c>
      <c r="K113" s="649">
        <f>K112+J113</f>
        <v>1722</v>
      </c>
      <c r="L113" s="650">
        <f t="shared" si="37"/>
        <v>6591</v>
      </c>
    </row>
    <row r="114" spans="1:12" x14ac:dyDescent="0.2">
      <c r="A114" s="450">
        <v>39909</v>
      </c>
      <c r="B114" s="651">
        <v>514</v>
      </c>
      <c r="C114" s="652">
        <v>166</v>
      </c>
      <c r="D114" s="652">
        <v>61</v>
      </c>
      <c r="E114" s="652">
        <v>22</v>
      </c>
      <c r="F114" s="652">
        <v>36</v>
      </c>
      <c r="G114" s="652">
        <v>13</v>
      </c>
      <c r="H114" s="652">
        <v>2</v>
      </c>
      <c r="I114" s="649">
        <f t="shared" si="35"/>
        <v>51</v>
      </c>
      <c r="J114" s="649">
        <f t="shared" si="36"/>
        <v>814</v>
      </c>
      <c r="K114" s="649">
        <f>K113+J114</f>
        <v>2536</v>
      </c>
      <c r="L114" s="650">
        <f t="shared" si="37"/>
        <v>6731</v>
      </c>
    </row>
    <row r="115" spans="1:12" x14ac:dyDescent="0.2">
      <c r="A115" s="450">
        <v>39939</v>
      </c>
      <c r="B115" s="651">
        <v>576</v>
      </c>
      <c r="C115" s="652">
        <v>179</v>
      </c>
      <c r="D115" s="652">
        <v>60</v>
      </c>
      <c r="E115" s="652">
        <v>23</v>
      </c>
      <c r="F115" s="652">
        <v>38</v>
      </c>
      <c r="G115" s="652">
        <v>17</v>
      </c>
      <c r="H115" s="652">
        <v>1</v>
      </c>
      <c r="I115" s="649">
        <f t="shared" si="35"/>
        <v>56</v>
      </c>
      <c r="J115" s="649">
        <f t="shared" si="36"/>
        <v>894</v>
      </c>
      <c r="K115" s="649">
        <f>K114+J115</f>
        <v>3430</v>
      </c>
      <c r="L115" s="650">
        <f t="shared" si="37"/>
        <v>6930</v>
      </c>
    </row>
    <row r="116" spans="1:12" x14ac:dyDescent="0.2">
      <c r="A116" s="450">
        <v>39970</v>
      </c>
      <c r="B116" s="651">
        <v>572</v>
      </c>
      <c r="C116" s="652">
        <v>197</v>
      </c>
      <c r="D116" s="652">
        <v>61</v>
      </c>
      <c r="E116" s="652">
        <v>31</v>
      </c>
      <c r="F116" s="652">
        <v>28</v>
      </c>
      <c r="G116" s="652">
        <v>20</v>
      </c>
      <c r="H116" s="652">
        <v>3</v>
      </c>
      <c r="I116" s="649">
        <f t="shared" si="35"/>
        <v>51</v>
      </c>
      <c r="J116" s="649">
        <f t="shared" si="36"/>
        <v>912</v>
      </c>
      <c r="K116" s="649">
        <f t="shared" ref="K116:K122" si="38">K115+J116</f>
        <v>4342</v>
      </c>
      <c r="L116" s="650">
        <f t="shared" si="37"/>
        <v>7232</v>
      </c>
    </row>
    <row r="117" spans="1:12" x14ac:dyDescent="0.2">
      <c r="A117" s="450">
        <v>40000</v>
      </c>
      <c r="B117" s="651">
        <v>535</v>
      </c>
      <c r="C117" s="652">
        <v>193</v>
      </c>
      <c r="D117" s="652">
        <v>54</v>
      </c>
      <c r="E117" s="652">
        <v>19</v>
      </c>
      <c r="F117" s="652">
        <v>26</v>
      </c>
      <c r="G117" s="652">
        <v>11</v>
      </c>
      <c r="H117" s="652">
        <v>2</v>
      </c>
      <c r="I117" s="649">
        <f t="shared" si="35"/>
        <v>39</v>
      </c>
      <c r="J117" s="649">
        <f t="shared" si="36"/>
        <v>840</v>
      </c>
      <c r="K117" s="649">
        <f t="shared" si="38"/>
        <v>5182</v>
      </c>
      <c r="L117" s="650">
        <f t="shared" si="37"/>
        <v>7554</v>
      </c>
    </row>
    <row r="118" spans="1:12" x14ac:dyDescent="0.2">
      <c r="A118" s="450">
        <v>40031</v>
      </c>
      <c r="B118" s="651">
        <v>487</v>
      </c>
      <c r="C118" s="652">
        <v>149</v>
      </c>
      <c r="D118" s="652">
        <v>41</v>
      </c>
      <c r="E118" s="652">
        <v>18</v>
      </c>
      <c r="F118" s="652">
        <v>27</v>
      </c>
      <c r="G118" s="652">
        <v>6</v>
      </c>
      <c r="H118" s="652">
        <v>3</v>
      </c>
      <c r="I118" s="649">
        <f t="shared" si="35"/>
        <v>36</v>
      </c>
      <c r="J118" s="649">
        <f t="shared" si="36"/>
        <v>731</v>
      </c>
      <c r="K118" s="649">
        <f t="shared" si="38"/>
        <v>5913</v>
      </c>
      <c r="L118" s="650">
        <f t="shared" si="37"/>
        <v>7782</v>
      </c>
    </row>
    <row r="119" spans="1:12" x14ac:dyDescent="0.2">
      <c r="A119" s="450">
        <v>40062</v>
      </c>
      <c r="B119" s="651">
        <v>453</v>
      </c>
      <c r="C119" s="652">
        <v>174</v>
      </c>
      <c r="D119" s="652">
        <v>47</v>
      </c>
      <c r="E119" s="652">
        <v>17</v>
      </c>
      <c r="F119" s="652">
        <v>25</v>
      </c>
      <c r="G119" s="652">
        <v>16</v>
      </c>
      <c r="H119" s="652">
        <v>1</v>
      </c>
      <c r="I119" s="649">
        <f t="shared" si="35"/>
        <v>42</v>
      </c>
      <c r="J119" s="649">
        <f t="shared" si="36"/>
        <v>733</v>
      </c>
      <c r="K119" s="649">
        <f t="shared" si="38"/>
        <v>6646</v>
      </c>
      <c r="L119" s="650">
        <f t="shared" si="37"/>
        <v>8039</v>
      </c>
    </row>
    <row r="120" spans="1:12" x14ac:dyDescent="0.2">
      <c r="A120" s="450">
        <v>40092</v>
      </c>
      <c r="B120" s="651">
        <v>465</v>
      </c>
      <c r="C120" s="652">
        <v>159</v>
      </c>
      <c r="D120" s="652">
        <v>52</v>
      </c>
      <c r="E120" s="652">
        <v>24</v>
      </c>
      <c r="F120" s="652">
        <v>25</v>
      </c>
      <c r="G120" s="652">
        <v>12</v>
      </c>
      <c r="H120" s="652"/>
      <c r="I120" s="649">
        <f>SUM(F120:H120)</f>
        <v>37</v>
      </c>
      <c r="J120" s="649">
        <f t="shared" si="36"/>
        <v>737</v>
      </c>
      <c r="K120" s="649">
        <f t="shared" si="38"/>
        <v>7383</v>
      </c>
      <c r="L120" s="650">
        <f t="shared" si="37"/>
        <v>8281</v>
      </c>
    </row>
    <row r="121" spans="1:12" x14ac:dyDescent="0.2">
      <c r="A121" s="450">
        <v>40123</v>
      </c>
      <c r="B121" s="651">
        <v>420</v>
      </c>
      <c r="C121" s="652">
        <v>163</v>
      </c>
      <c r="D121" s="652">
        <v>36</v>
      </c>
      <c r="E121" s="652">
        <v>19</v>
      </c>
      <c r="F121" s="652">
        <v>29</v>
      </c>
      <c r="G121" s="652">
        <v>7</v>
      </c>
      <c r="H121" s="652">
        <v>2</v>
      </c>
      <c r="I121" s="649">
        <f>SUM(F121:H121)</f>
        <v>38</v>
      </c>
      <c r="J121" s="649">
        <f t="shared" si="36"/>
        <v>676</v>
      </c>
      <c r="K121" s="649">
        <f t="shared" si="38"/>
        <v>8059</v>
      </c>
      <c r="L121" s="650">
        <f t="shared" si="37"/>
        <v>8577</v>
      </c>
    </row>
    <row r="122" spans="1:12" ht="13.5" thickBot="1" x14ac:dyDescent="0.25">
      <c r="A122" s="497">
        <v>40153</v>
      </c>
      <c r="B122" s="651">
        <v>490</v>
      </c>
      <c r="C122" s="652">
        <v>180</v>
      </c>
      <c r="D122" s="652">
        <v>59</v>
      </c>
      <c r="E122" s="652">
        <v>27</v>
      </c>
      <c r="F122" s="652">
        <v>28</v>
      </c>
      <c r="G122" s="652">
        <v>15</v>
      </c>
      <c r="H122" s="652">
        <v>1</v>
      </c>
      <c r="I122" s="653">
        <f>SUM(F122:H122)</f>
        <v>44</v>
      </c>
      <c r="J122" s="653">
        <f t="shared" si="36"/>
        <v>800</v>
      </c>
      <c r="K122" s="653">
        <f t="shared" si="38"/>
        <v>8859</v>
      </c>
      <c r="L122" s="654">
        <f t="shared" si="37"/>
        <v>8859</v>
      </c>
    </row>
    <row r="123" spans="1:12" ht="13.5" thickBot="1" x14ac:dyDescent="0.25">
      <c r="A123" s="500">
        <v>40184</v>
      </c>
      <c r="B123" s="728">
        <v>450</v>
      </c>
      <c r="C123" s="728">
        <v>146</v>
      </c>
      <c r="D123" s="728">
        <v>55</v>
      </c>
      <c r="E123" s="728">
        <v>18</v>
      </c>
      <c r="F123" s="728">
        <v>24</v>
      </c>
      <c r="G123" s="728">
        <v>17</v>
      </c>
      <c r="H123" s="728">
        <v>3</v>
      </c>
      <c r="I123" s="655">
        <f t="shared" ref="I123:I131" si="39">SUM(F123:H123)</f>
        <v>44</v>
      </c>
      <c r="J123" s="656">
        <f t="shared" si="36"/>
        <v>713</v>
      </c>
      <c r="K123" s="656">
        <f>J123</f>
        <v>713</v>
      </c>
      <c r="L123" s="657">
        <f t="shared" si="37"/>
        <v>9133</v>
      </c>
    </row>
    <row r="124" spans="1:12" ht="13.5" thickBot="1" x14ac:dyDescent="0.25">
      <c r="A124" s="501">
        <v>40215</v>
      </c>
      <c r="B124" s="728">
        <v>491</v>
      </c>
      <c r="C124" s="728">
        <v>170</v>
      </c>
      <c r="D124" s="728">
        <v>45</v>
      </c>
      <c r="E124" s="728">
        <v>21</v>
      </c>
      <c r="F124" s="728">
        <v>26</v>
      </c>
      <c r="G124" s="728">
        <v>7</v>
      </c>
      <c r="H124" s="728">
        <v>2</v>
      </c>
      <c r="I124" s="638">
        <f t="shared" si="39"/>
        <v>35</v>
      </c>
      <c r="J124" s="643">
        <f t="shared" si="36"/>
        <v>762</v>
      </c>
      <c r="K124" s="643">
        <f>K123+J124</f>
        <v>1475</v>
      </c>
      <c r="L124" s="644">
        <f t="shared" si="37"/>
        <v>9346</v>
      </c>
    </row>
    <row r="125" spans="1:12" ht="13.5" thickBot="1" x14ac:dyDescent="0.25">
      <c r="A125" s="501">
        <v>40243</v>
      </c>
      <c r="B125" s="728">
        <v>692</v>
      </c>
      <c r="C125" s="728">
        <v>248</v>
      </c>
      <c r="D125" s="728">
        <v>83</v>
      </c>
      <c r="E125" s="728">
        <v>29</v>
      </c>
      <c r="F125" s="728">
        <v>40</v>
      </c>
      <c r="G125" s="728">
        <v>26</v>
      </c>
      <c r="H125" s="728">
        <v>6</v>
      </c>
      <c r="I125" s="638">
        <f t="shared" si="39"/>
        <v>72</v>
      </c>
      <c r="J125" s="643">
        <f t="shared" si="36"/>
        <v>1124</v>
      </c>
      <c r="K125" s="643">
        <f>K124+J125</f>
        <v>2599</v>
      </c>
      <c r="L125" s="644">
        <f t="shared" si="37"/>
        <v>9736</v>
      </c>
    </row>
    <row r="126" spans="1:12" ht="13.5" thickBot="1" x14ac:dyDescent="0.25">
      <c r="A126" s="501">
        <v>40274</v>
      </c>
      <c r="B126" s="728">
        <v>757</v>
      </c>
      <c r="C126" s="728">
        <v>275</v>
      </c>
      <c r="D126" s="728">
        <v>97</v>
      </c>
      <c r="E126" s="728">
        <v>44</v>
      </c>
      <c r="F126" s="728">
        <v>68</v>
      </c>
      <c r="G126" s="728">
        <v>29</v>
      </c>
      <c r="H126" s="728">
        <v>1</v>
      </c>
      <c r="I126" s="638">
        <f t="shared" si="39"/>
        <v>98</v>
      </c>
      <c r="J126" s="643">
        <f t="shared" si="36"/>
        <v>1271</v>
      </c>
      <c r="K126" s="643">
        <f>K125+J126</f>
        <v>3870</v>
      </c>
      <c r="L126" s="644">
        <f t="shared" si="37"/>
        <v>10193</v>
      </c>
    </row>
    <row r="127" spans="1:12" ht="13.5" thickBot="1" x14ac:dyDescent="0.25">
      <c r="A127" s="501">
        <v>40304</v>
      </c>
      <c r="B127" s="728">
        <v>630</v>
      </c>
      <c r="C127" s="728">
        <v>204</v>
      </c>
      <c r="D127" s="728">
        <v>65</v>
      </c>
      <c r="E127" s="728">
        <v>32</v>
      </c>
      <c r="F127" s="728">
        <v>55</v>
      </c>
      <c r="G127" s="728">
        <v>26</v>
      </c>
      <c r="H127" s="728">
        <v>3</v>
      </c>
      <c r="I127" s="638">
        <f t="shared" si="39"/>
        <v>84</v>
      </c>
      <c r="J127" s="643">
        <f t="shared" si="36"/>
        <v>1015</v>
      </c>
      <c r="K127" s="643">
        <f>K126+J127</f>
        <v>4885</v>
      </c>
      <c r="L127" s="644">
        <f t="shared" si="37"/>
        <v>10314</v>
      </c>
    </row>
    <row r="128" spans="1:12" ht="13.5" thickBot="1" x14ac:dyDescent="0.25">
      <c r="A128" s="501">
        <v>40335</v>
      </c>
      <c r="B128" s="728">
        <v>584</v>
      </c>
      <c r="C128" s="728">
        <v>233</v>
      </c>
      <c r="D128" s="728">
        <v>78</v>
      </c>
      <c r="E128" s="728">
        <v>26</v>
      </c>
      <c r="F128" s="728">
        <v>38</v>
      </c>
      <c r="G128" s="728">
        <v>23</v>
      </c>
      <c r="H128" s="728">
        <v>2</v>
      </c>
      <c r="I128" s="638">
        <f t="shared" si="39"/>
        <v>63</v>
      </c>
      <c r="J128" s="643">
        <f t="shared" si="36"/>
        <v>984</v>
      </c>
      <c r="K128" s="643">
        <f t="shared" ref="K128:K134" si="40">K127+J128</f>
        <v>5869</v>
      </c>
      <c r="L128" s="644">
        <f t="shared" si="37"/>
        <v>10386</v>
      </c>
    </row>
    <row r="129" spans="1:12" ht="13.5" thickBot="1" x14ac:dyDescent="0.25">
      <c r="A129" s="501">
        <v>40365</v>
      </c>
      <c r="B129" s="728">
        <v>444</v>
      </c>
      <c r="C129" s="728">
        <v>151</v>
      </c>
      <c r="D129" s="728">
        <v>52</v>
      </c>
      <c r="E129" s="728">
        <v>30</v>
      </c>
      <c r="F129" s="728">
        <v>39</v>
      </c>
      <c r="G129" s="728">
        <v>14</v>
      </c>
      <c r="H129" s="728">
        <v>8</v>
      </c>
      <c r="I129" s="638">
        <f t="shared" si="39"/>
        <v>61</v>
      </c>
      <c r="J129" s="643">
        <f t="shared" si="36"/>
        <v>738</v>
      </c>
      <c r="K129" s="643">
        <f t="shared" si="40"/>
        <v>6607</v>
      </c>
      <c r="L129" s="644">
        <f t="shared" si="37"/>
        <v>10284</v>
      </c>
    </row>
    <row r="130" spans="1:12" ht="13.5" thickBot="1" x14ac:dyDescent="0.25">
      <c r="A130" s="501">
        <v>40396</v>
      </c>
      <c r="B130" s="728">
        <v>500</v>
      </c>
      <c r="C130" s="728">
        <v>131</v>
      </c>
      <c r="D130" s="728">
        <v>35</v>
      </c>
      <c r="E130" s="728">
        <v>23</v>
      </c>
      <c r="F130" s="728">
        <v>25</v>
      </c>
      <c r="G130" s="728">
        <v>7</v>
      </c>
      <c r="H130" s="728"/>
      <c r="I130" s="638">
        <f t="shared" si="39"/>
        <v>32</v>
      </c>
      <c r="J130" s="643">
        <f t="shared" si="36"/>
        <v>721</v>
      </c>
      <c r="K130" s="643">
        <f t="shared" si="40"/>
        <v>7328</v>
      </c>
      <c r="L130" s="644">
        <f t="shared" si="37"/>
        <v>10274</v>
      </c>
    </row>
    <row r="131" spans="1:12" ht="13.5" thickBot="1" x14ac:dyDescent="0.25">
      <c r="A131" s="501">
        <v>40427</v>
      </c>
      <c r="B131" s="728">
        <v>433</v>
      </c>
      <c r="C131" s="728">
        <v>125</v>
      </c>
      <c r="D131" s="728">
        <v>43</v>
      </c>
      <c r="E131" s="728">
        <v>15</v>
      </c>
      <c r="F131" s="728">
        <v>25</v>
      </c>
      <c r="G131" s="728">
        <v>9</v>
      </c>
      <c r="H131" s="728"/>
      <c r="I131" s="638">
        <f t="shared" si="39"/>
        <v>34</v>
      </c>
      <c r="J131" s="643">
        <f t="shared" si="36"/>
        <v>650</v>
      </c>
      <c r="K131" s="643">
        <f t="shared" si="40"/>
        <v>7978</v>
      </c>
      <c r="L131" s="644">
        <f t="shared" si="37"/>
        <v>10191</v>
      </c>
    </row>
    <row r="132" spans="1:12" x14ac:dyDescent="0.2">
      <c r="A132" s="501">
        <v>40457</v>
      </c>
      <c r="B132" s="728">
        <v>385</v>
      </c>
      <c r="C132" s="728">
        <v>110</v>
      </c>
      <c r="D132" s="728">
        <v>33</v>
      </c>
      <c r="E132" s="728">
        <v>10</v>
      </c>
      <c r="F132" s="728">
        <v>19</v>
      </c>
      <c r="G132" s="728">
        <v>11</v>
      </c>
      <c r="H132" s="728">
        <v>3</v>
      </c>
      <c r="I132" s="727">
        <f>SUM(F132:H132)</f>
        <v>33</v>
      </c>
      <c r="J132" s="643">
        <f t="shared" si="36"/>
        <v>571</v>
      </c>
      <c r="K132" s="643">
        <f t="shared" si="40"/>
        <v>8549</v>
      </c>
      <c r="L132" s="644">
        <f t="shared" si="37"/>
        <v>10025</v>
      </c>
    </row>
    <row r="133" spans="1:12" x14ac:dyDescent="0.2">
      <c r="A133" s="501">
        <v>40488</v>
      </c>
      <c r="B133" s="728">
        <v>404</v>
      </c>
      <c r="C133" s="728">
        <v>135</v>
      </c>
      <c r="D133" s="728">
        <v>40</v>
      </c>
      <c r="E133" s="728">
        <v>16</v>
      </c>
      <c r="F133" s="728">
        <v>21</v>
      </c>
      <c r="G133" s="728">
        <v>10</v>
      </c>
      <c r="H133" s="728">
        <v>1</v>
      </c>
      <c r="I133" s="727">
        <f>SUM(F133:H133)</f>
        <v>32</v>
      </c>
      <c r="J133" s="643">
        <f t="shared" si="36"/>
        <v>627</v>
      </c>
      <c r="K133" s="643">
        <f t="shared" si="40"/>
        <v>9176</v>
      </c>
      <c r="L133" s="644">
        <f t="shared" si="37"/>
        <v>9976</v>
      </c>
    </row>
    <row r="134" spans="1:12" ht="13.5" thickBot="1" x14ac:dyDescent="0.25">
      <c r="A134" s="518">
        <v>40518</v>
      </c>
      <c r="B134" s="729">
        <v>499</v>
      </c>
      <c r="C134" s="729">
        <v>176</v>
      </c>
      <c r="D134" s="729">
        <v>51</v>
      </c>
      <c r="E134" s="729">
        <v>23</v>
      </c>
      <c r="F134" s="729">
        <v>27</v>
      </c>
      <c r="G134" s="729">
        <v>12</v>
      </c>
      <c r="H134" s="729">
        <v>3</v>
      </c>
      <c r="I134" s="730">
        <f>SUM(F134:H134)</f>
        <v>42</v>
      </c>
      <c r="J134" s="645">
        <f t="shared" si="36"/>
        <v>791</v>
      </c>
      <c r="K134" s="645">
        <f t="shared" si="40"/>
        <v>9967</v>
      </c>
      <c r="L134" s="646">
        <f t="shared" si="37"/>
        <v>9967</v>
      </c>
    </row>
    <row r="135" spans="1:12" x14ac:dyDescent="0.2">
      <c r="A135" s="731">
        <v>40549</v>
      </c>
      <c r="B135" s="777">
        <v>477</v>
      </c>
      <c r="C135" s="778">
        <v>133</v>
      </c>
      <c r="D135" s="778">
        <v>37</v>
      </c>
      <c r="E135" s="778">
        <v>13</v>
      </c>
      <c r="F135" s="778">
        <v>28</v>
      </c>
      <c r="G135" s="778">
        <v>18</v>
      </c>
      <c r="H135" s="778">
        <v>3</v>
      </c>
      <c r="I135" s="787">
        <f t="shared" ref="I135:I170" si="41">SUM(F135:H135)</f>
        <v>49</v>
      </c>
      <c r="J135" s="18">
        <f t="shared" ref="J135:J170" si="42">SUM(B135:H135)</f>
        <v>709</v>
      </c>
      <c r="K135" s="18">
        <f>J135</f>
        <v>709</v>
      </c>
      <c r="L135" s="700">
        <f t="shared" ref="L135:L170" si="43">SUM(J124:J135)</f>
        <v>9963</v>
      </c>
    </row>
    <row r="136" spans="1:12" x14ac:dyDescent="0.2">
      <c r="A136" s="732">
        <v>40580</v>
      </c>
      <c r="B136" s="779">
        <v>526</v>
      </c>
      <c r="C136" s="780">
        <v>188</v>
      </c>
      <c r="D136" s="780">
        <v>55</v>
      </c>
      <c r="E136" s="780">
        <v>33</v>
      </c>
      <c r="F136" s="780">
        <v>29</v>
      </c>
      <c r="G136" s="780">
        <v>11</v>
      </c>
      <c r="H136" s="780">
        <v>2</v>
      </c>
      <c r="I136" s="787">
        <f t="shared" si="41"/>
        <v>42</v>
      </c>
      <c r="J136" s="3">
        <f t="shared" si="42"/>
        <v>844</v>
      </c>
      <c r="K136" s="3">
        <f>K135+J136</f>
        <v>1553</v>
      </c>
      <c r="L136" s="659">
        <f t="shared" si="43"/>
        <v>10045</v>
      </c>
    </row>
    <row r="137" spans="1:12" x14ac:dyDescent="0.2">
      <c r="A137" s="732">
        <v>40608</v>
      </c>
      <c r="B137" s="779">
        <v>804</v>
      </c>
      <c r="C137" s="780">
        <v>255</v>
      </c>
      <c r="D137" s="780">
        <v>83</v>
      </c>
      <c r="E137" s="780">
        <v>36</v>
      </c>
      <c r="F137" s="780">
        <v>62</v>
      </c>
      <c r="G137" s="780">
        <v>19</v>
      </c>
      <c r="H137" s="780">
        <v>4</v>
      </c>
      <c r="I137" s="787">
        <f t="shared" si="41"/>
        <v>85</v>
      </c>
      <c r="J137" s="3">
        <f t="shared" si="42"/>
        <v>1263</v>
      </c>
      <c r="K137" s="3">
        <f>K136+J137</f>
        <v>2816</v>
      </c>
      <c r="L137" s="659">
        <f t="shared" si="43"/>
        <v>10184</v>
      </c>
    </row>
    <row r="138" spans="1:12" x14ac:dyDescent="0.2">
      <c r="A138" s="732">
        <v>40639</v>
      </c>
      <c r="B138" s="779">
        <v>753</v>
      </c>
      <c r="C138" s="780">
        <v>268</v>
      </c>
      <c r="D138" s="780">
        <v>103</v>
      </c>
      <c r="E138" s="780">
        <v>38</v>
      </c>
      <c r="F138" s="780">
        <v>60</v>
      </c>
      <c r="G138" s="780">
        <v>40</v>
      </c>
      <c r="H138" s="780">
        <v>1</v>
      </c>
      <c r="I138" s="787">
        <f t="shared" si="41"/>
        <v>101</v>
      </c>
      <c r="J138" s="3">
        <f t="shared" si="42"/>
        <v>1263</v>
      </c>
      <c r="K138" s="3">
        <f>K137+J138</f>
        <v>4079</v>
      </c>
      <c r="L138" s="659">
        <f t="shared" si="43"/>
        <v>10176</v>
      </c>
    </row>
    <row r="139" spans="1:12" x14ac:dyDescent="0.2">
      <c r="A139" s="732">
        <v>40669</v>
      </c>
      <c r="B139" s="779">
        <v>626</v>
      </c>
      <c r="C139" s="780">
        <v>262</v>
      </c>
      <c r="D139" s="780">
        <v>73</v>
      </c>
      <c r="E139" s="780">
        <v>45</v>
      </c>
      <c r="F139" s="780">
        <v>61</v>
      </c>
      <c r="G139" s="780">
        <v>31</v>
      </c>
      <c r="H139" s="780">
        <v>6</v>
      </c>
      <c r="I139" s="787">
        <f t="shared" si="41"/>
        <v>98</v>
      </c>
      <c r="J139" s="3">
        <f t="shared" si="42"/>
        <v>1104</v>
      </c>
      <c r="K139" s="3">
        <f>K138+J139</f>
        <v>5183</v>
      </c>
      <c r="L139" s="659">
        <f t="shared" si="43"/>
        <v>10265</v>
      </c>
    </row>
    <row r="140" spans="1:12" x14ac:dyDescent="0.2">
      <c r="A140" s="732">
        <v>40700</v>
      </c>
      <c r="B140" s="779">
        <v>583</v>
      </c>
      <c r="C140" s="780">
        <v>256</v>
      </c>
      <c r="D140" s="780">
        <v>91</v>
      </c>
      <c r="E140" s="780">
        <v>32</v>
      </c>
      <c r="F140" s="780">
        <v>58</v>
      </c>
      <c r="G140" s="780">
        <v>25</v>
      </c>
      <c r="H140" s="780"/>
      <c r="I140" s="787">
        <f t="shared" si="41"/>
        <v>83</v>
      </c>
      <c r="J140" s="3">
        <f t="shared" si="42"/>
        <v>1045</v>
      </c>
      <c r="K140" s="3">
        <f t="shared" ref="K140:K146" si="44">K139+J140</f>
        <v>6228</v>
      </c>
      <c r="L140" s="659">
        <f t="shared" si="43"/>
        <v>10326</v>
      </c>
    </row>
    <row r="141" spans="1:12" x14ac:dyDescent="0.2">
      <c r="A141" s="732">
        <v>40730</v>
      </c>
      <c r="B141" s="779">
        <v>456</v>
      </c>
      <c r="C141" s="780">
        <v>175</v>
      </c>
      <c r="D141" s="780">
        <v>51</v>
      </c>
      <c r="E141" s="780">
        <v>25</v>
      </c>
      <c r="F141" s="780">
        <v>33</v>
      </c>
      <c r="G141" s="780">
        <v>17</v>
      </c>
      <c r="H141" s="780">
        <v>4</v>
      </c>
      <c r="I141" s="787">
        <f t="shared" si="41"/>
        <v>54</v>
      </c>
      <c r="J141" s="3">
        <f t="shared" si="42"/>
        <v>761</v>
      </c>
      <c r="K141" s="3">
        <f t="shared" si="44"/>
        <v>6989</v>
      </c>
      <c r="L141" s="659">
        <f t="shared" si="43"/>
        <v>10349</v>
      </c>
    </row>
    <row r="142" spans="1:12" x14ac:dyDescent="0.2">
      <c r="A142" s="732">
        <v>40761</v>
      </c>
      <c r="B142" s="779">
        <v>522</v>
      </c>
      <c r="C142" s="780">
        <v>177</v>
      </c>
      <c r="D142" s="780">
        <v>49</v>
      </c>
      <c r="E142" s="780">
        <v>14</v>
      </c>
      <c r="F142" s="780">
        <v>24</v>
      </c>
      <c r="G142" s="780">
        <v>12</v>
      </c>
      <c r="H142" s="780">
        <v>3</v>
      </c>
      <c r="I142" s="787">
        <f t="shared" si="41"/>
        <v>39</v>
      </c>
      <c r="J142" s="3">
        <f t="shared" si="42"/>
        <v>801</v>
      </c>
      <c r="K142" s="3">
        <f t="shared" si="44"/>
        <v>7790</v>
      </c>
      <c r="L142" s="659">
        <f t="shared" si="43"/>
        <v>10429</v>
      </c>
    </row>
    <row r="143" spans="1:12" x14ac:dyDescent="0.2">
      <c r="A143" s="732">
        <v>40792</v>
      </c>
      <c r="B143" s="779">
        <v>438</v>
      </c>
      <c r="C143" s="780">
        <v>143</v>
      </c>
      <c r="D143" s="780">
        <v>42</v>
      </c>
      <c r="E143" s="780">
        <v>19</v>
      </c>
      <c r="F143" s="780">
        <v>18</v>
      </c>
      <c r="G143" s="780">
        <v>11</v>
      </c>
      <c r="H143" s="780">
        <v>2</v>
      </c>
      <c r="I143" s="787">
        <f t="shared" si="41"/>
        <v>31</v>
      </c>
      <c r="J143" s="3">
        <f t="shared" si="42"/>
        <v>673</v>
      </c>
      <c r="K143" s="3">
        <f t="shared" si="44"/>
        <v>8463</v>
      </c>
      <c r="L143" s="659">
        <f t="shared" si="43"/>
        <v>10452</v>
      </c>
    </row>
    <row r="144" spans="1:12" x14ac:dyDescent="0.2">
      <c r="A144" s="732">
        <v>40822</v>
      </c>
      <c r="B144" s="779">
        <v>434</v>
      </c>
      <c r="C144" s="780">
        <v>114</v>
      </c>
      <c r="D144" s="780">
        <v>38</v>
      </c>
      <c r="E144" s="780">
        <v>20</v>
      </c>
      <c r="F144" s="780">
        <v>28</v>
      </c>
      <c r="G144" s="780">
        <v>12</v>
      </c>
      <c r="H144" s="780">
        <v>1</v>
      </c>
      <c r="I144" s="787">
        <f t="shared" si="41"/>
        <v>41</v>
      </c>
      <c r="J144" s="3">
        <f t="shared" si="42"/>
        <v>647</v>
      </c>
      <c r="K144" s="3">
        <f t="shared" si="44"/>
        <v>9110</v>
      </c>
      <c r="L144" s="659">
        <f t="shared" si="43"/>
        <v>10528</v>
      </c>
    </row>
    <row r="145" spans="1:12" x14ac:dyDescent="0.2">
      <c r="A145" s="732">
        <v>40853</v>
      </c>
      <c r="B145" s="779">
        <v>456</v>
      </c>
      <c r="C145" s="780">
        <v>113</v>
      </c>
      <c r="D145" s="780">
        <v>38</v>
      </c>
      <c r="E145" s="780">
        <v>19</v>
      </c>
      <c r="F145" s="780">
        <v>25</v>
      </c>
      <c r="G145" s="780">
        <v>8</v>
      </c>
      <c r="H145" s="780">
        <v>3</v>
      </c>
      <c r="I145" s="787">
        <f t="shared" si="41"/>
        <v>36</v>
      </c>
      <c r="J145" s="3">
        <f t="shared" si="42"/>
        <v>662</v>
      </c>
      <c r="K145" s="3">
        <f t="shared" si="44"/>
        <v>9772</v>
      </c>
      <c r="L145" s="659">
        <f t="shared" si="43"/>
        <v>10563</v>
      </c>
    </row>
    <row r="146" spans="1:12" ht="13.5" thickBot="1" x14ac:dyDescent="0.25">
      <c r="A146" s="785">
        <v>40883</v>
      </c>
      <c r="B146" s="779">
        <v>447</v>
      </c>
      <c r="C146" s="780">
        <v>156</v>
      </c>
      <c r="D146" s="780">
        <v>50</v>
      </c>
      <c r="E146" s="780">
        <v>22</v>
      </c>
      <c r="F146" s="780">
        <v>34</v>
      </c>
      <c r="G146" s="780">
        <v>11</v>
      </c>
      <c r="H146" s="780">
        <v>2</v>
      </c>
      <c r="I146" s="787">
        <f t="shared" si="41"/>
        <v>47</v>
      </c>
      <c r="J146" s="144">
        <f t="shared" si="42"/>
        <v>722</v>
      </c>
      <c r="K146" s="144">
        <f t="shared" si="44"/>
        <v>10494</v>
      </c>
      <c r="L146" s="704">
        <f t="shared" si="43"/>
        <v>10494</v>
      </c>
    </row>
    <row r="147" spans="1:12" x14ac:dyDescent="0.2">
      <c r="A147" s="824">
        <v>40920</v>
      </c>
      <c r="B147" s="839">
        <v>446</v>
      </c>
      <c r="C147" s="839">
        <v>155</v>
      </c>
      <c r="D147" s="839">
        <v>52</v>
      </c>
      <c r="E147" s="839">
        <v>20</v>
      </c>
      <c r="F147" s="839">
        <v>29</v>
      </c>
      <c r="G147" s="839">
        <v>13</v>
      </c>
      <c r="H147" s="839"/>
      <c r="I147" s="840">
        <f t="shared" si="41"/>
        <v>42</v>
      </c>
      <c r="J147" s="887">
        <f t="shared" si="42"/>
        <v>715</v>
      </c>
      <c r="K147" s="834">
        <f>J147</f>
        <v>715</v>
      </c>
      <c r="L147" s="1006">
        <f t="shared" si="43"/>
        <v>10500</v>
      </c>
    </row>
    <row r="148" spans="1:12" x14ac:dyDescent="0.2">
      <c r="A148" s="825">
        <v>40951</v>
      </c>
      <c r="B148" s="838">
        <v>523</v>
      </c>
      <c r="C148" s="838">
        <v>170</v>
      </c>
      <c r="D148" s="838">
        <v>75</v>
      </c>
      <c r="E148" s="838">
        <v>18</v>
      </c>
      <c r="F148" s="838">
        <v>33</v>
      </c>
      <c r="G148" s="838">
        <v>18</v>
      </c>
      <c r="H148" s="838">
        <v>1</v>
      </c>
      <c r="I148" s="841">
        <f t="shared" si="41"/>
        <v>52</v>
      </c>
      <c r="J148" s="888">
        <f t="shared" si="42"/>
        <v>838</v>
      </c>
      <c r="K148" s="833">
        <f>K147+J148</f>
        <v>1553</v>
      </c>
      <c r="L148" s="1007">
        <f t="shared" si="43"/>
        <v>10494</v>
      </c>
    </row>
    <row r="149" spans="1:12" x14ac:dyDescent="0.2">
      <c r="A149" s="825">
        <v>40980</v>
      </c>
      <c r="B149" s="838">
        <v>670</v>
      </c>
      <c r="C149" s="838">
        <v>281</v>
      </c>
      <c r="D149" s="838">
        <v>117</v>
      </c>
      <c r="E149" s="838">
        <v>48</v>
      </c>
      <c r="F149" s="838">
        <v>55</v>
      </c>
      <c r="G149" s="838">
        <v>17</v>
      </c>
      <c r="H149" s="838">
        <v>5</v>
      </c>
      <c r="I149" s="841">
        <f t="shared" si="41"/>
        <v>77</v>
      </c>
      <c r="J149" s="888">
        <f t="shared" si="42"/>
        <v>1193</v>
      </c>
      <c r="K149" s="833">
        <f>K148+J149</f>
        <v>2746</v>
      </c>
      <c r="L149" s="1007">
        <f t="shared" si="43"/>
        <v>10424</v>
      </c>
    </row>
    <row r="150" spans="1:12" x14ac:dyDescent="0.2">
      <c r="A150" s="827">
        <v>41011</v>
      </c>
      <c r="B150" s="838">
        <v>715</v>
      </c>
      <c r="C150" s="838">
        <v>299</v>
      </c>
      <c r="D150" s="838">
        <v>108</v>
      </c>
      <c r="E150" s="838">
        <v>47</v>
      </c>
      <c r="F150" s="838">
        <v>76</v>
      </c>
      <c r="G150" s="838">
        <v>29</v>
      </c>
      <c r="H150" s="838">
        <v>2</v>
      </c>
      <c r="I150" s="841">
        <f t="shared" si="41"/>
        <v>107</v>
      </c>
      <c r="J150" s="888">
        <f t="shared" si="42"/>
        <v>1276</v>
      </c>
      <c r="K150" s="833">
        <f>K149+J150</f>
        <v>4022</v>
      </c>
      <c r="L150" s="1007">
        <f t="shared" si="43"/>
        <v>10437</v>
      </c>
    </row>
    <row r="151" spans="1:12" x14ac:dyDescent="0.2">
      <c r="A151" s="825">
        <v>41041</v>
      </c>
      <c r="B151" s="838">
        <v>694</v>
      </c>
      <c r="C151" s="838">
        <v>294</v>
      </c>
      <c r="D151" s="838">
        <v>95</v>
      </c>
      <c r="E151" s="838">
        <v>56</v>
      </c>
      <c r="F151" s="838">
        <v>76</v>
      </c>
      <c r="G151" s="838">
        <v>44</v>
      </c>
      <c r="H151" s="838">
        <v>4</v>
      </c>
      <c r="I151" s="841">
        <f t="shared" si="41"/>
        <v>124</v>
      </c>
      <c r="J151" s="888">
        <f t="shared" si="42"/>
        <v>1263</v>
      </c>
      <c r="K151" s="833">
        <f>K150+J151</f>
        <v>5285</v>
      </c>
      <c r="L151" s="1007">
        <f t="shared" si="43"/>
        <v>10596</v>
      </c>
    </row>
    <row r="152" spans="1:12" x14ac:dyDescent="0.2">
      <c r="A152" s="825">
        <v>41072</v>
      </c>
      <c r="B152" s="838">
        <v>604</v>
      </c>
      <c r="C152" s="838">
        <v>289</v>
      </c>
      <c r="D152" s="838">
        <v>84</v>
      </c>
      <c r="E152" s="838">
        <v>34</v>
      </c>
      <c r="F152" s="838">
        <v>56</v>
      </c>
      <c r="G152" s="838">
        <v>22</v>
      </c>
      <c r="H152" s="838">
        <v>2</v>
      </c>
      <c r="I152" s="841">
        <f t="shared" si="41"/>
        <v>80</v>
      </c>
      <c r="J152" s="888">
        <f t="shared" si="42"/>
        <v>1091</v>
      </c>
      <c r="K152" s="833">
        <f t="shared" ref="K152:K170" si="45">K151+J152</f>
        <v>6376</v>
      </c>
      <c r="L152" s="1007">
        <f t="shared" si="43"/>
        <v>10642</v>
      </c>
    </row>
    <row r="153" spans="1:12" x14ac:dyDescent="0.2">
      <c r="A153" s="825">
        <v>41102</v>
      </c>
      <c r="B153" s="838">
        <v>464</v>
      </c>
      <c r="C153" s="838">
        <v>174</v>
      </c>
      <c r="D153" s="838">
        <v>61</v>
      </c>
      <c r="E153" s="838">
        <v>29</v>
      </c>
      <c r="F153" s="838">
        <v>36</v>
      </c>
      <c r="G153" s="838">
        <v>9</v>
      </c>
      <c r="H153" s="838">
        <v>3</v>
      </c>
      <c r="I153" s="841">
        <f t="shared" si="41"/>
        <v>48</v>
      </c>
      <c r="J153" s="888">
        <f t="shared" si="42"/>
        <v>776</v>
      </c>
      <c r="K153" s="833">
        <f t="shared" si="45"/>
        <v>7152</v>
      </c>
      <c r="L153" s="1007">
        <f t="shared" si="43"/>
        <v>10657</v>
      </c>
    </row>
    <row r="154" spans="1:12" x14ac:dyDescent="0.2">
      <c r="A154" s="825">
        <v>41133</v>
      </c>
      <c r="B154" s="838">
        <v>523</v>
      </c>
      <c r="C154" s="838">
        <v>191</v>
      </c>
      <c r="D154" s="838">
        <v>59</v>
      </c>
      <c r="E154" s="838">
        <v>18</v>
      </c>
      <c r="F154" s="838">
        <v>26</v>
      </c>
      <c r="G154" s="838">
        <v>17</v>
      </c>
      <c r="H154" s="838">
        <v>2</v>
      </c>
      <c r="I154" s="841">
        <f t="shared" si="41"/>
        <v>45</v>
      </c>
      <c r="J154" s="888">
        <f t="shared" si="42"/>
        <v>836</v>
      </c>
      <c r="K154" s="833">
        <f t="shared" si="45"/>
        <v>7988</v>
      </c>
      <c r="L154" s="1007">
        <f t="shared" si="43"/>
        <v>10692</v>
      </c>
    </row>
    <row r="155" spans="1:12" x14ac:dyDescent="0.2">
      <c r="A155" s="825">
        <v>41164</v>
      </c>
      <c r="B155" s="838">
        <v>435</v>
      </c>
      <c r="C155" s="838">
        <v>164</v>
      </c>
      <c r="D155" s="838">
        <v>60</v>
      </c>
      <c r="E155" s="838">
        <v>18</v>
      </c>
      <c r="F155" s="838">
        <v>22</v>
      </c>
      <c r="G155" s="838">
        <v>6</v>
      </c>
      <c r="H155" s="838">
        <v>1</v>
      </c>
      <c r="I155" s="841">
        <f t="shared" si="41"/>
        <v>29</v>
      </c>
      <c r="J155" s="888">
        <f t="shared" si="42"/>
        <v>706</v>
      </c>
      <c r="K155" s="833">
        <f t="shared" si="45"/>
        <v>8694</v>
      </c>
      <c r="L155" s="1007">
        <f t="shared" si="43"/>
        <v>10725</v>
      </c>
    </row>
    <row r="156" spans="1:12" x14ac:dyDescent="0.2">
      <c r="A156" s="825">
        <v>41194</v>
      </c>
      <c r="B156" s="838">
        <v>501</v>
      </c>
      <c r="C156" s="838">
        <v>199</v>
      </c>
      <c r="D156" s="838">
        <v>58</v>
      </c>
      <c r="E156" s="838">
        <v>23</v>
      </c>
      <c r="F156" s="838">
        <v>24</v>
      </c>
      <c r="G156" s="838">
        <v>11</v>
      </c>
      <c r="H156" s="838">
        <v>1</v>
      </c>
      <c r="I156" s="841">
        <f t="shared" si="41"/>
        <v>36</v>
      </c>
      <c r="J156" s="888">
        <f t="shared" si="42"/>
        <v>817</v>
      </c>
      <c r="K156" s="833">
        <f t="shared" si="45"/>
        <v>9511</v>
      </c>
      <c r="L156" s="1007">
        <f t="shared" si="43"/>
        <v>10895</v>
      </c>
    </row>
    <row r="157" spans="1:12" x14ac:dyDescent="0.2">
      <c r="A157" s="825">
        <v>41225</v>
      </c>
      <c r="B157" s="838">
        <v>481</v>
      </c>
      <c r="C157" s="838">
        <v>213</v>
      </c>
      <c r="D157" s="838">
        <v>58</v>
      </c>
      <c r="E157" s="838">
        <v>31</v>
      </c>
      <c r="F157" s="838">
        <v>34</v>
      </c>
      <c r="G157" s="838">
        <v>25</v>
      </c>
      <c r="H157" s="838">
        <v>3</v>
      </c>
      <c r="I157" s="841">
        <f t="shared" si="41"/>
        <v>62</v>
      </c>
      <c r="J157" s="888">
        <f t="shared" si="42"/>
        <v>845</v>
      </c>
      <c r="K157" s="833">
        <f t="shared" si="45"/>
        <v>10356</v>
      </c>
      <c r="L157" s="1007">
        <f t="shared" si="43"/>
        <v>11078</v>
      </c>
    </row>
    <row r="158" spans="1:12" ht="13.5" thickBot="1" x14ac:dyDescent="0.25">
      <c r="A158" s="828">
        <v>41255</v>
      </c>
      <c r="B158" s="902">
        <v>512</v>
      </c>
      <c r="C158" s="902">
        <v>217</v>
      </c>
      <c r="D158" s="902">
        <v>87</v>
      </c>
      <c r="E158" s="902">
        <v>37</v>
      </c>
      <c r="F158" s="902">
        <v>48</v>
      </c>
      <c r="G158" s="902">
        <v>16</v>
      </c>
      <c r="H158" s="902">
        <v>2</v>
      </c>
      <c r="I158" s="842">
        <f t="shared" si="41"/>
        <v>66</v>
      </c>
      <c r="J158" s="889">
        <f t="shared" si="42"/>
        <v>919</v>
      </c>
      <c r="K158" s="866">
        <f t="shared" si="45"/>
        <v>11275</v>
      </c>
      <c r="L158" s="867">
        <f t="shared" si="43"/>
        <v>11275</v>
      </c>
    </row>
    <row r="159" spans="1:12" ht="13.5" thickBot="1" x14ac:dyDescent="0.25">
      <c r="A159" s="817">
        <v>41286</v>
      </c>
      <c r="B159" s="916">
        <v>400</v>
      </c>
      <c r="C159" s="916">
        <v>190</v>
      </c>
      <c r="D159" s="916">
        <v>61</v>
      </c>
      <c r="E159" s="916">
        <v>27</v>
      </c>
      <c r="F159" s="916">
        <v>28</v>
      </c>
      <c r="G159" s="916">
        <v>16</v>
      </c>
      <c r="H159" s="916">
        <v>1</v>
      </c>
      <c r="I159" s="1017">
        <f t="shared" si="41"/>
        <v>45</v>
      </c>
      <c r="J159" s="1014">
        <f t="shared" si="42"/>
        <v>723</v>
      </c>
      <c r="K159" s="1009">
        <f>J159</f>
        <v>723</v>
      </c>
      <c r="L159" s="1016">
        <f t="shared" si="43"/>
        <v>11283</v>
      </c>
    </row>
    <row r="160" spans="1:12" ht="13.5" thickBot="1" x14ac:dyDescent="0.25">
      <c r="A160" s="817">
        <v>41317</v>
      </c>
      <c r="B160" s="916">
        <v>503</v>
      </c>
      <c r="C160" s="916">
        <v>239</v>
      </c>
      <c r="D160" s="916">
        <v>70</v>
      </c>
      <c r="E160" s="916">
        <v>33</v>
      </c>
      <c r="F160" s="916">
        <v>43</v>
      </c>
      <c r="G160" s="916">
        <v>21</v>
      </c>
      <c r="H160" s="916">
        <v>2</v>
      </c>
      <c r="I160" s="1017">
        <f t="shared" si="41"/>
        <v>66</v>
      </c>
      <c r="J160" s="1014">
        <f t="shared" si="42"/>
        <v>911</v>
      </c>
      <c r="K160" s="1012">
        <f>K159+J160</f>
        <v>1634</v>
      </c>
      <c r="L160" s="1016">
        <f t="shared" si="43"/>
        <v>11356</v>
      </c>
    </row>
    <row r="161" spans="1:12" ht="13.5" thickBot="1" x14ac:dyDescent="0.25">
      <c r="A161" s="817">
        <v>41345</v>
      </c>
      <c r="B161" s="916">
        <v>548</v>
      </c>
      <c r="C161" s="916">
        <v>334</v>
      </c>
      <c r="D161" s="916">
        <v>101</v>
      </c>
      <c r="E161" s="916">
        <v>40</v>
      </c>
      <c r="F161" s="916">
        <v>59</v>
      </c>
      <c r="G161" s="916">
        <v>23</v>
      </c>
      <c r="H161" s="916">
        <v>8</v>
      </c>
      <c r="I161" s="1017">
        <f t="shared" si="41"/>
        <v>90</v>
      </c>
      <c r="J161" s="1014">
        <f t="shared" si="42"/>
        <v>1113</v>
      </c>
      <c r="K161" s="1012">
        <f>K160+J161</f>
        <v>2747</v>
      </c>
      <c r="L161" s="1016">
        <f t="shared" si="43"/>
        <v>11276</v>
      </c>
    </row>
    <row r="162" spans="1:12" ht="13.5" thickBot="1" x14ac:dyDescent="0.25">
      <c r="A162" s="818">
        <v>41376</v>
      </c>
      <c r="B162" s="916">
        <v>736</v>
      </c>
      <c r="C162" s="916">
        <v>424</v>
      </c>
      <c r="D162" s="916">
        <v>142</v>
      </c>
      <c r="E162" s="916">
        <v>60</v>
      </c>
      <c r="F162" s="916">
        <v>79</v>
      </c>
      <c r="G162" s="916">
        <v>45</v>
      </c>
      <c r="H162" s="916">
        <v>3</v>
      </c>
      <c r="I162" s="1017">
        <f t="shared" si="41"/>
        <v>127</v>
      </c>
      <c r="J162" s="1014">
        <f t="shared" si="42"/>
        <v>1489</v>
      </c>
      <c r="K162" s="1012">
        <f>K161+J162</f>
        <v>4236</v>
      </c>
      <c r="L162" s="1016">
        <f t="shared" si="43"/>
        <v>11489</v>
      </c>
    </row>
    <row r="163" spans="1:12" ht="13.5" thickBot="1" x14ac:dyDescent="0.25">
      <c r="A163" s="817">
        <v>41406</v>
      </c>
      <c r="B163" s="916">
        <v>684</v>
      </c>
      <c r="C163" s="916">
        <v>351</v>
      </c>
      <c r="D163" s="916">
        <v>128</v>
      </c>
      <c r="E163" s="916">
        <v>71</v>
      </c>
      <c r="F163" s="916">
        <v>104</v>
      </c>
      <c r="G163" s="916">
        <v>28</v>
      </c>
      <c r="H163" s="916">
        <v>10</v>
      </c>
      <c r="I163" s="1017">
        <f t="shared" si="41"/>
        <v>142</v>
      </c>
      <c r="J163" s="1014">
        <f t="shared" si="42"/>
        <v>1376</v>
      </c>
      <c r="K163" s="1012">
        <f>K162+J163</f>
        <v>5612</v>
      </c>
      <c r="L163" s="1016">
        <f t="shared" si="43"/>
        <v>11602</v>
      </c>
    </row>
    <row r="164" spans="1:12" ht="13.5" thickBot="1" x14ac:dyDescent="0.25">
      <c r="A164" s="817">
        <v>41437</v>
      </c>
      <c r="B164" s="916">
        <v>523</v>
      </c>
      <c r="C164" s="916">
        <v>343</v>
      </c>
      <c r="D164" s="916">
        <v>111</v>
      </c>
      <c r="E164" s="916">
        <v>39</v>
      </c>
      <c r="F164" s="916">
        <v>71</v>
      </c>
      <c r="G164" s="916">
        <v>29</v>
      </c>
      <c r="H164" s="916">
        <v>5</v>
      </c>
      <c r="I164" s="1017">
        <f t="shared" si="41"/>
        <v>105</v>
      </c>
      <c r="J164" s="1014">
        <f t="shared" si="42"/>
        <v>1121</v>
      </c>
      <c r="K164" s="1012">
        <f t="shared" si="45"/>
        <v>6733</v>
      </c>
      <c r="L164" s="1016">
        <f t="shared" si="43"/>
        <v>11632</v>
      </c>
    </row>
    <row r="165" spans="1:12" ht="13.5" thickBot="1" x14ac:dyDescent="0.25">
      <c r="A165" s="817">
        <v>41467</v>
      </c>
      <c r="B165" s="916">
        <v>545</v>
      </c>
      <c r="C165" s="916">
        <v>268</v>
      </c>
      <c r="D165" s="916">
        <v>84</v>
      </c>
      <c r="E165" s="916">
        <v>41</v>
      </c>
      <c r="F165" s="916">
        <v>39</v>
      </c>
      <c r="G165" s="916">
        <v>30</v>
      </c>
      <c r="H165" s="916">
        <v>3</v>
      </c>
      <c r="I165" s="1017">
        <f t="shared" si="41"/>
        <v>72</v>
      </c>
      <c r="J165" s="1014">
        <f t="shared" si="42"/>
        <v>1010</v>
      </c>
      <c r="K165" s="1012">
        <f t="shared" si="45"/>
        <v>7743</v>
      </c>
      <c r="L165" s="1016">
        <f t="shared" si="43"/>
        <v>11866</v>
      </c>
    </row>
    <row r="166" spans="1:12" ht="13.5" thickBot="1" x14ac:dyDescent="0.25">
      <c r="A166" s="817">
        <v>41498</v>
      </c>
      <c r="B166" s="916">
        <v>525</v>
      </c>
      <c r="C166" s="916">
        <v>271</v>
      </c>
      <c r="D166" s="916">
        <v>79</v>
      </c>
      <c r="E166" s="916">
        <v>32</v>
      </c>
      <c r="F166" s="916">
        <v>42</v>
      </c>
      <c r="G166" s="916">
        <v>26</v>
      </c>
      <c r="H166" s="916">
        <v>4</v>
      </c>
      <c r="I166" s="1017">
        <f t="shared" si="41"/>
        <v>72</v>
      </c>
      <c r="J166" s="1014">
        <f t="shared" si="42"/>
        <v>979</v>
      </c>
      <c r="K166" s="1012">
        <f t="shared" si="45"/>
        <v>8722</v>
      </c>
      <c r="L166" s="1016">
        <f t="shared" si="43"/>
        <v>12009</v>
      </c>
    </row>
    <row r="167" spans="1:12" ht="13.5" thickBot="1" x14ac:dyDescent="0.25">
      <c r="A167" s="817">
        <v>41529</v>
      </c>
      <c r="B167" s="916">
        <v>422</v>
      </c>
      <c r="C167" s="916">
        <v>251</v>
      </c>
      <c r="D167" s="916">
        <v>81</v>
      </c>
      <c r="E167" s="916">
        <v>41</v>
      </c>
      <c r="F167" s="916">
        <v>26</v>
      </c>
      <c r="G167" s="916">
        <v>20</v>
      </c>
      <c r="H167" s="916">
        <v>3</v>
      </c>
      <c r="I167" s="1017">
        <f t="shared" si="41"/>
        <v>49</v>
      </c>
      <c r="J167" s="1014">
        <f t="shared" si="42"/>
        <v>844</v>
      </c>
      <c r="K167" s="1012">
        <f t="shared" si="45"/>
        <v>9566</v>
      </c>
      <c r="L167" s="1016">
        <f t="shared" si="43"/>
        <v>12147</v>
      </c>
    </row>
    <row r="168" spans="1:12" ht="13.5" thickBot="1" x14ac:dyDescent="0.25">
      <c r="A168" s="817">
        <v>41559</v>
      </c>
      <c r="B168" s="916">
        <v>396</v>
      </c>
      <c r="C168" s="916">
        <v>283</v>
      </c>
      <c r="D168" s="916">
        <v>56</v>
      </c>
      <c r="E168" s="916">
        <v>34</v>
      </c>
      <c r="F168" s="916">
        <v>32</v>
      </c>
      <c r="G168" s="916">
        <v>13</v>
      </c>
      <c r="H168" s="916">
        <v>3</v>
      </c>
      <c r="I168" s="1017">
        <f t="shared" si="41"/>
        <v>48</v>
      </c>
      <c r="J168" s="1014">
        <f t="shared" si="42"/>
        <v>817</v>
      </c>
      <c r="K168" s="1012">
        <f t="shared" si="45"/>
        <v>10383</v>
      </c>
      <c r="L168" s="1016">
        <f t="shared" si="43"/>
        <v>12147</v>
      </c>
    </row>
    <row r="169" spans="1:12" ht="13.5" thickBot="1" x14ac:dyDescent="0.25">
      <c r="A169" s="817">
        <v>41590</v>
      </c>
      <c r="B169" s="915">
        <v>397</v>
      </c>
      <c r="C169" s="915">
        <v>222</v>
      </c>
      <c r="D169" s="915">
        <v>74</v>
      </c>
      <c r="E169" s="915">
        <v>34</v>
      </c>
      <c r="F169" s="915">
        <v>29</v>
      </c>
      <c r="G169" s="915">
        <v>13</v>
      </c>
      <c r="H169" s="915"/>
      <c r="I169" s="1017">
        <f t="shared" si="41"/>
        <v>42</v>
      </c>
      <c r="J169" s="1014">
        <f t="shared" si="42"/>
        <v>769</v>
      </c>
      <c r="K169" s="1012">
        <f t="shared" si="45"/>
        <v>11152</v>
      </c>
      <c r="L169" s="1016">
        <f t="shared" si="43"/>
        <v>12071</v>
      </c>
    </row>
    <row r="170" spans="1:12" ht="13.5" thickBot="1" x14ac:dyDescent="0.25">
      <c r="A170" s="817">
        <v>41620</v>
      </c>
      <c r="B170" s="915">
        <v>391</v>
      </c>
      <c r="C170" s="915">
        <v>274</v>
      </c>
      <c r="D170" s="915">
        <v>93</v>
      </c>
      <c r="E170" s="915">
        <v>41</v>
      </c>
      <c r="F170" s="915">
        <v>45</v>
      </c>
      <c r="G170" s="915">
        <v>20</v>
      </c>
      <c r="H170" s="915">
        <v>1</v>
      </c>
      <c r="I170" s="1017">
        <f t="shared" si="41"/>
        <v>66</v>
      </c>
      <c r="J170" s="1014">
        <f t="shared" si="42"/>
        <v>865</v>
      </c>
      <c r="K170" s="1015">
        <f t="shared" si="45"/>
        <v>12017</v>
      </c>
      <c r="L170" s="1016">
        <f t="shared" si="43"/>
        <v>12017</v>
      </c>
    </row>
    <row r="171" spans="1:12" x14ac:dyDescent="0.2">
      <c r="A171" s="824">
        <v>41651</v>
      </c>
      <c r="B171" s="839">
        <v>439</v>
      </c>
      <c r="C171" s="839">
        <v>278</v>
      </c>
      <c r="D171" s="839">
        <v>85</v>
      </c>
      <c r="E171" s="839">
        <v>33</v>
      </c>
      <c r="F171" s="839">
        <v>50</v>
      </c>
      <c r="G171" s="839">
        <v>31</v>
      </c>
      <c r="H171" s="839">
        <v>7</v>
      </c>
      <c r="I171" s="840">
        <f t="shared" ref="I171:I182" si="46">SUM(F171:H171)</f>
        <v>88</v>
      </c>
      <c r="J171" s="887">
        <f t="shared" ref="J171:J182" si="47">SUM(B171:H171)</f>
        <v>923</v>
      </c>
      <c r="K171" s="834">
        <f>J171</f>
        <v>923</v>
      </c>
      <c r="L171" s="1006">
        <f t="shared" ref="L171:L182" si="48">SUM(J160:J171)</f>
        <v>12217</v>
      </c>
    </row>
    <row r="172" spans="1:12" x14ac:dyDescent="0.2">
      <c r="A172" s="825">
        <v>41682</v>
      </c>
      <c r="B172" s="838">
        <v>443</v>
      </c>
      <c r="C172" s="838">
        <v>281</v>
      </c>
      <c r="D172" s="838">
        <v>79</v>
      </c>
      <c r="E172" s="838">
        <v>43</v>
      </c>
      <c r="F172" s="838">
        <v>52</v>
      </c>
      <c r="G172" s="838">
        <v>40</v>
      </c>
      <c r="H172" s="838">
        <v>5</v>
      </c>
      <c r="I172" s="841">
        <f t="shared" si="46"/>
        <v>97</v>
      </c>
      <c r="J172" s="888">
        <f t="shared" si="47"/>
        <v>943</v>
      </c>
      <c r="K172" s="833">
        <f>K171+J172</f>
        <v>1866</v>
      </c>
      <c r="L172" s="1007">
        <f t="shared" si="48"/>
        <v>12249</v>
      </c>
    </row>
    <row r="173" spans="1:12" x14ac:dyDescent="0.2">
      <c r="A173" s="825">
        <v>41710</v>
      </c>
      <c r="B173" s="838">
        <v>614</v>
      </c>
      <c r="C173" s="838">
        <v>410</v>
      </c>
      <c r="D173" s="838">
        <v>140</v>
      </c>
      <c r="E173" s="838">
        <v>58</v>
      </c>
      <c r="F173" s="838">
        <v>91</v>
      </c>
      <c r="G173" s="838">
        <v>31</v>
      </c>
      <c r="H173" s="838">
        <v>5</v>
      </c>
      <c r="I173" s="841">
        <f t="shared" si="46"/>
        <v>127</v>
      </c>
      <c r="J173" s="888">
        <f t="shared" si="47"/>
        <v>1349</v>
      </c>
      <c r="K173" s="833">
        <f>K172+J173</f>
        <v>3215</v>
      </c>
      <c r="L173" s="1007">
        <f t="shared" si="48"/>
        <v>12485</v>
      </c>
    </row>
    <row r="174" spans="1:12" x14ac:dyDescent="0.2">
      <c r="A174" s="827">
        <v>41741</v>
      </c>
      <c r="B174" s="838">
        <v>708</v>
      </c>
      <c r="C174" s="838">
        <v>450</v>
      </c>
      <c r="D174" s="838">
        <v>131</v>
      </c>
      <c r="E174" s="838">
        <v>69</v>
      </c>
      <c r="F174" s="838">
        <v>105</v>
      </c>
      <c r="G174" s="838">
        <v>60</v>
      </c>
      <c r="H174" s="838">
        <v>7</v>
      </c>
      <c r="I174" s="841">
        <f t="shared" si="46"/>
        <v>172</v>
      </c>
      <c r="J174" s="888">
        <f t="shared" si="47"/>
        <v>1530</v>
      </c>
      <c r="K174" s="833">
        <f>K173+J174</f>
        <v>4745</v>
      </c>
      <c r="L174" s="1007">
        <f t="shared" si="48"/>
        <v>12526</v>
      </c>
    </row>
    <row r="175" spans="1:12" x14ac:dyDescent="0.2">
      <c r="A175" s="825">
        <v>41771</v>
      </c>
      <c r="B175" s="838">
        <v>662</v>
      </c>
      <c r="C175" s="838">
        <v>410</v>
      </c>
      <c r="D175" s="838">
        <v>144</v>
      </c>
      <c r="E175" s="838">
        <v>79</v>
      </c>
      <c r="F175" s="838">
        <v>91</v>
      </c>
      <c r="G175" s="838">
        <v>61</v>
      </c>
      <c r="H175" s="838">
        <v>10</v>
      </c>
      <c r="I175" s="841">
        <f t="shared" si="46"/>
        <v>162</v>
      </c>
      <c r="J175" s="888">
        <f t="shared" si="47"/>
        <v>1457</v>
      </c>
      <c r="K175" s="833">
        <f>K174+J175</f>
        <v>6202</v>
      </c>
      <c r="L175" s="1007">
        <f t="shared" si="48"/>
        <v>12607</v>
      </c>
    </row>
    <row r="176" spans="1:12" x14ac:dyDescent="0.2">
      <c r="A176" s="825">
        <v>41802</v>
      </c>
      <c r="B176" s="838">
        <v>543</v>
      </c>
      <c r="C176" s="838">
        <v>409</v>
      </c>
      <c r="D176" s="838">
        <v>130</v>
      </c>
      <c r="E176" s="838">
        <v>53</v>
      </c>
      <c r="F176" s="838">
        <v>85</v>
      </c>
      <c r="G176" s="838">
        <v>23</v>
      </c>
      <c r="H176" s="838">
        <v>8</v>
      </c>
      <c r="I176" s="841">
        <f t="shared" si="46"/>
        <v>116</v>
      </c>
      <c r="J176" s="888">
        <f t="shared" si="47"/>
        <v>1251</v>
      </c>
      <c r="K176" s="833">
        <f t="shared" ref="K176:K182" si="49">K175+J176</f>
        <v>7453</v>
      </c>
      <c r="L176" s="1007">
        <f t="shared" si="48"/>
        <v>12737</v>
      </c>
    </row>
    <row r="177" spans="1:12" x14ac:dyDescent="0.2">
      <c r="A177" s="825">
        <v>41832</v>
      </c>
      <c r="B177" s="838">
        <v>465</v>
      </c>
      <c r="C177" s="838">
        <v>366</v>
      </c>
      <c r="D177" s="838">
        <v>71</v>
      </c>
      <c r="E177" s="838">
        <v>35</v>
      </c>
      <c r="F177" s="838">
        <v>44</v>
      </c>
      <c r="G177" s="838">
        <v>18</v>
      </c>
      <c r="H177" s="838">
        <v>6</v>
      </c>
      <c r="I177" s="841">
        <f t="shared" si="46"/>
        <v>68</v>
      </c>
      <c r="J177" s="888">
        <f t="shared" si="47"/>
        <v>1005</v>
      </c>
      <c r="K177" s="833">
        <f t="shared" si="49"/>
        <v>8458</v>
      </c>
      <c r="L177" s="1007">
        <f t="shared" si="48"/>
        <v>12732</v>
      </c>
    </row>
    <row r="178" spans="1:12" x14ac:dyDescent="0.2">
      <c r="A178" s="825">
        <v>41863</v>
      </c>
      <c r="B178" s="838">
        <v>458</v>
      </c>
      <c r="C178" s="838">
        <v>323</v>
      </c>
      <c r="D178" s="838">
        <v>92</v>
      </c>
      <c r="E178" s="838">
        <v>43</v>
      </c>
      <c r="F178" s="838">
        <v>43</v>
      </c>
      <c r="G178" s="838">
        <v>15</v>
      </c>
      <c r="H178" s="838">
        <v>7</v>
      </c>
      <c r="I178" s="841">
        <f t="shared" si="46"/>
        <v>65</v>
      </c>
      <c r="J178" s="888">
        <f t="shared" si="47"/>
        <v>981</v>
      </c>
      <c r="K178" s="833">
        <f t="shared" si="49"/>
        <v>9439</v>
      </c>
      <c r="L178" s="1007">
        <f t="shared" si="48"/>
        <v>12734</v>
      </c>
    </row>
    <row r="179" spans="1:12" x14ac:dyDescent="0.2">
      <c r="A179" s="825">
        <v>41894</v>
      </c>
      <c r="B179" s="838">
        <v>424</v>
      </c>
      <c r="C179" s="838">
        <v>294</v>
      </c>
      <c r="D179" s="838">
        <v>78</v>
      </c>
      <c r="E179" s="838">
        <v>28</v>
      </c>
      <c r="F179" s="838">
        <v>37</v>
      </c>
      <c r="G179" s="838">
        <v>21</v>
      </c>
      <c r="H179" s="838">
        <v>5</v>
      </c>
      <c r="I179" s="841">
        <f t="shared" si="46"/>
        <v>63</v>
      </c>
      <c r="J179" s="888">
        <f t="shared" si="47"/>
        <v>887</v>
      </c>
      <c r="K179" s="833">
        <f t="shared" si="49"/>
        <v>10326</v>
      </c>
      <c r="L179" s="1007">
        <f t="shared" si="48"/>
        <v>12777</v>
      </c>
    </row>
    <row r="180" spans="1:12" x14ac:dyDescent="0.2">
      <c r="A180" s="825">
        <v>41924</v>
      </c>
      <c r="B180" s="838">
        <v>453</v>
      </c>
      <c r="C180" s="838">
        <v>351</v>
      </c>
      <c r="D180" s="838">
        <v>94</v>
      </c>
      <c r="E180" s="838">
        <v>39</v>
      </c>
      <c r="F180" s="838">
        <v>42</v>
      </c>
      <c r="G180" s="838">
        <v>16</v>
      </c>
      <c r="H180" s="838">
        <v>6</v>
      </c>
      <c r="I180" s="841">
        <f t="shared" si="46"/>
        <v>64</v>
      </c>
      <c r="J180" s="888">
        <f t="shared" si="47"/>
        <v>1001</v>
      </c>
      <c r="K180" s="833">
        <f t="shared" si="49"/>
        <v>11327</v>
      </c>
      <c r="L180" s="1007">
        <f t="shared" si="48"/>
        <v>12961</v>
      </c>
    </row>
    <row r="181" spans="1:12" x14ac:dyDescent="0.2">
      <c r="A181" s="825">
        <v>41955</v>
      </c>
      <c r="B181" s="838">
        <v>386</v>
      </c>
      <c r="C181" s="838">
        <v>267</v>
      </c>
      <c r="D181" s="838">
        <v>84</v>
      </c>
      <c r="E181" s="838">
        <v>25</v>
      </c>
      <c r="F181" s="838">
        <v>45</v>
      </c>
      <c r="G181" s="838">
        <v>22</v>
      </c>
      <c r="H181" s="838">
        <v>4</v>
      </c>
      <c r="I181" s="841">
        <f t="shared" si="46"/>
        <v>71</v>
      </c>
      <c r="J181" s="888">
        <f t="shared" si="47"/>
        <v>833</v>
      </c>
      <c r="K181" s="833">
        <f t="shared" si="49"/>
        <v>12160</v>
      </c>
      <c r="L181" s="1007">
        <f t="shared" si="48"/>
        <v>13025</v>
      </c>
    </row>
    <row r="182" spans="1:12" ht="13.5" thickBot="1" x14ac:dyDescent="0.25">
      <c r="A182" s="828">
        <v>41985</v>
      </c>
      <c r="B182" s="902">
        <v>452</v>
      </c>
      <c r="C182" s="902">
        <v>424</v>
      </c>
      <c r="D182" s="902">
        <v>108</v>
      </c>
      <c r="E182" s="902">
        <v>36</v>
      </c>
      <c r="F182" s="902">
        <v>60</v>
      </c>
      <c r="G182" s="902">
        <v>28</v>
      </c>
      <c r="H182" s="902">
        <v>3</v>
      </c>
      <c r="I182" s="842">
        <f t="shared" si="46"/>
        <v>91</v>
      </c>
      <c r="J182" s="889">
        <f t="shared" si="47"/>
        <v>1111</v>
      </c>
      <c r="K182" s="866">
        <f t="shared" si="49"/>
        <v>13271</v>
      </c>
      <c r="L182" s="867">
        <f t="shared" si="48"/>
        <v>13271</v>
      </c>
    </row>
    <row r="183" spans="1:12" x14ac:dyDescent="0.2">
      <c r="A183" s="817">
        <v>42016</v>
      </c>
      <c r="B183" s="916">
        <v>333</v>
      </c>
      <c r="C183" s="916">
        <v>289</v>
      </c>
      <c r="D183" s="916">
        <v>89</v>
      </c>
      <c r="E183" s="916">
        <v>51</v>
      </c>
      <c r="F183" s="916">
        <v>57</v>
      </c>
      <c r="G183" s="916">
        <v>28</v>
      </c>
      <c r="H183" s="916">
        <v>7</v>
      </c>
      <c r="I183" s="953">
        <f t="shared" ref="I183:I218" si="50">SUM(F183:H183)</f>
        <v>92</v>
      </c>
      <c r="J183" s="1008">
        <f t="shared" ref="J183:J194" si="51">SUM(B183:H183)</f>
        <v>854</v>
      </c>
      <c r="K183" s="1009">
        <f>J183</f>
        <v>854</v>
      </c>
      <c r="L183" s="1010">
        <f t="shared" ref="L183:L194" si="52">SUM(J172:J183)</f>
        <v>13202</v>
      </c>
    </row>
    <row r="184" spans="1:12" x14ac:dyDescent="0.2">
      <c r="A184" s="817">
        <v>42047</v>
      </c>
      <c r="B184" s="916">
        <v>380</v>
      </c>
      <c r="C184" s="916">
        <v>326</v>
      </c>
      <c r="D184" s="916">
        <v>76</v>
      </c>
      <c r="E184" s="916">
        <v>41</v>
      </c>
      <c r="F184" s="916">
        <v>51</v>
      </c>
      <c r="G184" s="916">
        <v>32</v>
      </c>
      <c r="H184" s="916">
        <v>9</v>
      </c>
      <c r="I184" s="954">
        <f t="shared" si="50"/>
        <v>92</v>
      </c>
      <c r="J184" s="1011">
        <f t="shared" si="51"/>
        <v>915</v>
      </c>
      <c r="K184" s="1012">
        <f>K183+J184</f>
        <v>1769</v>
      </c>
      <c r="L184" s="1013">
        <f t="shared" si="52"/>
        <v>13174</v>
      </c>
    </row>
    <row r="185" spans="1:12" x14ac:dyDescent="0.2">
      <c r="A185" s="817">
        <v>42075</v>
      </c>
      <c r="B185" s="916">
        <v>551</v>
      </c>
      <c r="C185" s="916">
        <v>521</v>
      </c>
      <c r="D185" s="916">
        <v>120</v>
      </c>
      <c r="E185" s="916">
        <v>69</v>
      </c>
      <c r="F185" s="916">
        <v>84</v>
      </c>
      <c r="G185" s="916">
        <v>52</v>
      </c>
      <c r="H185" s="916">
        <v>10</v>
      </c>
      <c r="I185" s="954">
        <f t="shared" si="50"/>
        <v>146</v>
      </c>
      <c r="J185" s="1011">
        <f t="shared" si="51"/>
        <v>1407</v>
      </c>
      <c r="K185" s="1012">
        <f>K184+J185</f>
        <v>3176</v>
      </c>
      <c r="L185" s="1013">
        <f t="shared" si="52"/>
        <v>13232</v>
      </c>
    </row>
    <row r="186" spans="1:12" x14ac:dyDescent="0.2">
      <c r="A186" s="818">
        <v>42106</v>
      </c>
      <c r="B186" s="916">
        <v>578</v>
      </c>
      <c r="C186" s="916">
        <v>621</v>
      </c>
      <c r="D186" s="916">
        <v>177</v>
      </c>
      <c r="E186" s="916">
        <v>83</v>
      </c>
      <c r="F186" s="916">
        <v>108</v>
      </c>
      <c r="G186" s="916">
        <v>45</v>
      </c>
      <c r="H186" s="916">
        <v>11</v>
      </c>
      <c r="I186" s="954">
        <f t="shared" si="50"/>
        <v>164</v>
      </c>
      <c r="J186" s="1011">
        <f t="shared" si="51"/>
        <v>1623</v>
      </c>
      <c r="K186" s="1012">
        <f>K185+J186</f>
        <v>4799</v>
      </c>
      <c r="L186" s="1013">
        <f t="shared" si="52"/>
        <v>13325</v>
      </c>
    </row>
    <row r="187" spans="1:12" x14ac:dyDescent="0.2">
      <c r="A187" s="817">
        <v>42136</v>
      </c>
      <c r="B187" s="916">
        <v>488</v>
      </c>
      <c r="C187" s="916">
        <v>527</v>
      </c>
      <c r="D187" s="916">
        <v>157</v>
      </c>
      <c r="E187" s="916">
        <v>86</v>
      </c>
      <c r="F187" s="916">
        <v>99</v>
      </c>
      <c r="G187" s="916">
        <v>47</v>
      </c>
      <c r="H187" s="916">
        <v>13</v>
      </c>
      <c r="I187" s="954">
        <f t="shared" si="50"/>
        <v>159</v>
      </c>
      <c r="J187" s="1011">
        <f t="shared" si="51"/>
        <v>1417</v>
      </c>
      <c r="K187" s="1012">
        <f>K186+J187</f>
        <v>6216</v>
      </c>
      <c r="L187" s="1013">
        <f t="shared" si="52"/>
        <v>13285</v>
      </c>
    </row>
    <row r="188" spans="1:12" x14ac:dyDescent="0.2">
      <c r="A188" s="817">
        <v>42167</v>
      </c>
      <c r="B188" s="916">
        <v>427</v>
      </c>
      <c r="C188" s="916">
        <v>500</v>
      </c>
      <c r="D188" s="916">
        <v>152</v>
      </c>
      <c r="E188" s="916">
        <v>53</v>
      </c>
      <c r="F188" s="916">
        <v>73</v>
      </c>
      <c r="G188" s="916">
        <v>30</v>
      </c>
      <c r="H188" s="916">
        <v>7</v>
      </c>
      <c r="I188" s="954">
        <f t="shared" si="50"/>
        <v>110</v>
      </c>
      <c r="J188" s="1011">
        <f t="shared" si="51"/>
        <v>1242</v>
      </c>
      <c r="K188" s="1012">
        <f t="shared" ref="K188:K194" si="53">K187+J188</f>
        <v>7458</v>
      </c>
      <c r="L188" s="1013">
        <f t="shared" si="52"/>
        <v>13276</v>
      </c>
    </row>
    <row r="189" spans="1:12" x14ac:dyDescent="0.2">
      <c r="A189" s="817">
        <v>42197</v>
      </c>
      <c r="B189" s="916">
        <v>382</v>
      </c>
      <c r="C189" s="916">
        <v>424</v>
      </c>
      <c r="D189" s="916">
        <v>104</v>
      </c>
      <c r="E189" s="916">
        <v>41</v>
      </c>
      <c r="F189" s="916">
        <v>58</v>
      </c>
      <c r="G189" s="916">
        <v>28</v>
      </c>
      <c r="H189" s="916">
        <v>8</v>
      </c>
      <c r="I189" s="954">
        <f t="shared" si="50"/>
        <v>94</v>
      </c>
      <c r="J189" s="1011">
        <f t="shared" si="51"/>
        <v>1045</v>
      </c>
      <c r="K189" s="1012">
        <f t="shared" si="53"/>
        <v>8503</v>
      </c>
      <c r="L189" s="1013">
        <f t="shared" si="52"/>
        <v>13316</v>
      </c>
    </row>
    <row r="190" spans="1:12" x14ac:dyDescent="0.2">
      <c r="A190" s="817">
        <v>42228</v>
      </c>
      <c r="B190" s="916">
        <v>365</v>
      </c>
      <c r="C190" s="916">
        <v>367</v>
      </c>
      <c r="D190" s="916">
        <v>98</v>
      </c>
      <c r="E190" s="916">
        <v>30</v>
      </c>
      <c r="F190" s="916">
        <v>55</v>
      </c>
      <c r="G190" s="916">
        <v>27</v>
      </c>
      <c r="H190" s="916">
        <v>3</v>
      </c>
      <c r="I190" s="954">
        <f t="shared" si="50"/>
        <v>85</v>
      </c>
      <c r="J190" s="1011">
        <f t="shared" si="51"/>
        <v>945</v>
      </c>
      <c r="K190" s="1012">
        <f t="shared" si="53"/>
        <v>9448</v>
      </c>
      <c r="L190" s="1013">
        <f t="shared" si="52"/>
        <v>13280</v>
      </c>
    </row>
    <row r="191" spans="1:12" x14ac:dyDescent="0.2">
      <c r="A191" s="817">
        <v>42259</v>
      </c>
      <c r="B191" s="916">
        <v>382</v>
      </c>
      <c r="C191" s="916">
        <v>394</v>
      </c>
      <c r="D191" s="916">
        <v>96</v>
      </c>
      <c r="E191" s="916">
        <v>40</v>
      </c>
      <c r="F191" s="916">
        <v>50</v>
      </c>
      <c r="G191" s="916">
        <v>25</v>
      </c>
      <c r="H191" s="916">
        <v>8</v>
      </c>
      <c r="I191" s="954">
        <f t="shared" si="50"/>
        <v>83</v>
      </c>
      <c r="J191" s="1011">
        <f t="shared" si="51"/>
        <v>995</v>
      </c>
      <c r="K191" s="1012">
        <f t="shared" si="53"/>
        <v>10443</v>
      </c>
      <c r="L191" s="1013">
        <f t="shared" si="52"/>
        <v>13388</v>
      </c>
    </row>
    <row r="192" spans="1:12" x14ac:dyDescent="0.2">
      <c r="A192" s="817">
        <v>42289</v>
      </c>
      <c r="B192" s="916">
        <v>343</v>
      </c>
      <c r="C192" s="916">
        <v>339</v>
      </c>
      <c r="D192" s="916">
        <v>90</v>
      </c>
      <c r="E192" s="916">
        <v>35</v>
      </c>
      <c r="F192" s="916">
        <v>39</v>
      </c>
      <c r="G192" s="916">
        <v>20</v>
      </c>
      <c r="H192" s="916">
        <v>5</v>
      </c>
      <c r="I192" s="954">
        <f t="shared" si="50"/>
        <v>64</v>
      </c>
      <c r="J192" s="1011">
        <f t="shared" si="51"/>
        <v>871</v>
      </c>
      <c r="K192" s="1012">
        <f t="shared" si="53"/>
        <v>11314</v>
      </c>
      <c r="L192" s="1013">
        <f t="shared" si="52"/>
        <v>13258</v>
      </c>
    </row>
    <row r="193" spans="1:12" x14ac:dyDescent="0.2">
      <c r="A193" s="817">
        <v>42320</v>
      </c>
      <c r="B193" s="915">
        <v>273</v>
      </c>
      <c r="C193" s="915">
        <v>316</v>
      </c>
      <c r="D193" s="915">
        <v>80</v>
      </c>
      <c r="E193" s="915">
        <v>42</v>
      </c>
      <c r="F193" s="915">
        <v>40</v>
      </c>
      <c r="G193" s="915">
        <v>28</v>
      </c>
      <c r="H193" s="915">
        <v>7</v>
      </c>
      <c r="I193" s="954">
        <f t="shared" si="50"/>
        <v>75</v>
      </c>
      <c r="J193" s="1011">
        <f t="shared" si="51"/>
        <v>786</v>
      </c>
      <c r="K193" s="1012">
        <f t="shared" si="53"/>
        <v>12100</v>
      </c>
      <c r="L193" s="1013">
        <f t="shared" si="52"/>
        <v>13211</v>
      </c>
    </row>
    <row r="194" spans="1:12" ht="13.5" thickBot="1" x14ac:dyDescent="0.25">
      <c r="A194" s="817">
        <v>42350</v>
      </c>
      <c r="B194" s="915">
        <v>321</v>
      </c>
      <c r="C194" s="915">
        <v>402</v>
      </c>
      <c r="D194" s="915">
        <v>124</v>
      </c>
      <c r="E194" s="915">
        <v>53</v>
      </c>
      <c r="F194" s="915">
        <v>62</v>
      </c>
      <c r="G194" s="915">
        <v>30</v>
      </c>
      <c r="H194" s="915">
        <v>1</v>
      </c>
      <c r="I194" s="885">
        <f t="shared" si="50"/>
        <v>93</v>
      </c>
      <c r="J194" s="1014">
        <f t="shared" si="51"/>
        <v>993</v>
      </c>
      <c r="K194" s="1015">
        <f t="shared" si="53"/>
        <v>13093</v>
      </c>
      <c r="L194" s="1016">
        <f t="shared" si="52"/>
        <v>13093</v>
      </c>
    </row>
    <row r="195" spans="1:12" x14ac:dyDescent="0.2">
      <c r="A195" s="824">
        <v>42381</v>
      </c>
      <c r="B195" s="838">
        <v>240</v>
      </c>
      <c r="C195" s="838">
        <v>338</v>
      </c>
      <c r="D195" s="838">
        <v>96</v>
      </c>
      <c r="E195" s="838">
        <v>28</v>
      </c>
      <c r="F195" s="838">
        <v>52</v>
      </c>
      <c r="G195" s="838">
        <v>37</v>
      </c>
      <c r="H195" s="838">
        <v>7</v>
      </c>
      <c r="I195" s="840">
        <f t="shared" si="50"/>
        <v>96</v>
      </c>
      <c r="J195" s="887">
        <f t="shared" ref="J195:J218" si="54">SUM(B195:H195)</f>
        <v>798</v>
      </c>
      <c r="K195" s="834">
        <f>J195</f>
        <v>798</v>
      </c>
      <c r="L195" s="1006">
        <f t="shared" ref="L195:L218" si="55">SUM(J184:J195)</f>
        <v>13037</v>
      </c>
    </row>
    <row r="196" spans="1:12" x14ac:dyDescent="0.2">
      <c r="A196" s="825">
        <v>42412</v>
      </c>
      <c r="B196" s="838">
        <v>251</v>
      </c>
      <c r="C196" s="838">
        <v>298</v>
      </c>
      <c r="D196" s="838">
        <v>82</v>
      </c>
      <c r="E196" s="838">
        <v>31</v>
      </c>
      <c r="F196" s="838">
        <v>60</v>
      </c>
      <c r="G196" s="838">
        <v>20</v>
      </c>
      <c r="H196" s="838">
        <v>6</v>
      </c>
      <c r="I196" s="841">
        <f t="shared" si="50"/>
        <v>86</v>
      </c>
      <c r="J196" s="888">
        <f t="shared" si="54"/>
        <v>748</v>
      </c>
      <c r="K196" s="833">
        <f>K195+J196</f>
        <v>1546</v>
      </c>
      <c r="L196" s="1007">
        <f t="shared" si="55"/>
        <v>12870</v>
      </c>
    </row>
    <row r="197" spans="1:12" x14ac:dyDescent="0.2">
      <c r="A197" s="825">
        <v>42441</v>
      </c>
      <c r="B197" s="838">
        <v>383</v>
      </c>
      <c r="C197" s="838">
        <v>430</v>
      </c>
      <c r="D197" s="838">
        <v>129</v>
      </c>
      <c r="E197" s="838">
        <v>76</v>
      </c>
      <c r="F197" s="838">
        <v>66</v>
      </c>
      <c r="G197" s="838">
        <v>32</v>
      </c>
      <c r="H197" s="838">
        <v>4</v>
      </c>
      <c r="I197" s="841">
        <f t="shared" si="50"/>
        <v>102</v>
      </c>
      <c r="J197" s="888">
        <f t="shared" si="54"/>
        <v>1120</v>
      </c>
      <c r="K197" s="833">
        <f>K196+J197</f>
        <v>2666</v>
      </c>
      <c r="L197" s="1007">
        <f t="shared" si="55"/>
        <v>12583</v>
      </c>
    </row>
    <row r="198" spans="1:12" x14ac:dyDescent="0.2">
      <c r="A198" s="827">
        <v>42472</v>
      </c>
      <c r="B198" s="838">
        <v>417</v>
      </c>
      <c r="C198" s="838">
        <v>505</v>
      </c>
      <c r="D198" s="838">
        <v>163</v>
      </c>
      <c r="E198" s="838">
        <v>69</v>
      </c>
      <c r="F198" s="838">
        <v>97</v>
      </c>
      <c r="G198" s="838">
        <v>43</v>
      </c>
      <c r="H198" s="838">
        <v>10</v>
      </c>
      <c r="I198" s="841">
        <f t="shared" si="50"/>
        <v>150</v>
      </c>
      <c r="J198" s="888">
        <f t="shared" si="54"/>
        <v>1304</v>
      </c>
      <c r="K198" s="833">
        <f>K197+J198</f>
        <v>3970</v>
      </c>
      <c r="L198" s="1007">
        <f t="shared" si="55"/>
        <v>12264</v>
      </c>
    </row>
    <row r="199" spans="1:12" x14ac:dyDescent="0.2">
      <c r="A199" s="825">
        <v>42502</v>
      </c>
      <c r="B199" s="838">
        <v>380</v>
      </c>
      <c r="C199" s="838">
        <v>470</v>
      </c>
      <c r="D199" s="838">
        <v>147</v>
      </c>
      <c r="E199" s="838">
        <v>56</v>
      </c>
      <c r="F199" s="838">
        <v>79</v>
      </c>
      <c r="G199" s="838">
        <v>33</v>
      </c>
      <c r="H199" s="838">
        <v>8</v>
      </c>
      <c r="I199" s="841">
        <f t="shared" si="50"/>
        <v>120</v>
      </c>
      <c r="J199" s="888">
        <f t="shared" si="54"/>
        <v>1173</v>
      </c>
      <c r="K199" s="833">
        <f>K198+J199</f>
        <v>5143</v>
      </c>
      <c r="L199" s="1007">
        <f t="shared" si="55"/>
        <v>12020</v>
      </c>
    </row>
    <row r="200" spans="1:12" x14ac:dyDescent="0.2">
      <c r="A200" s="825">
        <v>42533</v>
      </c>
      <c r="B200" s="838">
        <v>407</v>
      </c>
      <c r="C200" s="838">
        <v>468</v>
      </c>
      <c r="D200" s="838">
        <v>145</v>
      </c>
      <c r="E200" s="838">
        <v>61</v>
      </c>
      <c r="F200" s="838">
        <v>78</v>
      </c>
      <c r="G200" s="838">
        <v>26</v>
      </c>
      <c r="H200" s="838">
        <v>5</v>
      </c>
      <c r="I200" s="841">
        <f t="shared" si="50"/>
        <v>109</v>
      </c>
      <c r="J200" s="888">
        <f t="shared" si="54"/>
        <v>1190</v>
      </c>
      <c r="K200" s="833">
        <f t="shared" ref="K200:K206" si="56">K199+J200</f>
        <v>6333</v>
      </c>
      <c r="L200" s="1007">
        <f t="shared" si="55"/>
        <v>11968</v>
      </c>
    </row>
    <row r="201" spans="1:12" x14ac:dyDescent="0.2">
      <c r="A201" s="825">
        <v>42563</v>
      </c>
      <c r="B201" s="838">
        <v>290</v>
      </c>
      <c r="C201" s="838">
        <v>379</v>
      </c>
      <c r="D201" s="838">
        <v>109</v>
      </c>
      <c r="E201" s="838">
        <v>37</v>
      </c>
      <c r="F201" s="838">
        <v>39</v>
      </c>
      <c r="G201" s="838">
        <v>25</v>
      </c>
      <c r="H201" s="838">
        <v>6</v>
      </c>
      <c r="I201" s="841">
        <f t="shared" si="50"/>
        <v>70</v>
      </c>
      <c r="J201" s="888">
        <f t="shared" si="54"/>
        <v>885</v>
      </c>
      <c r="K201" s="833">
        <f t="shared" si="56"/>
        <v>7218</v>
      </c>
      <c r="L201" s="1007">
        <f t="shared" si="55"/>
        <v>11808</v>
      </c>
    </row>
    <row r="202" spans="1:12" x14ac:dyDescent="0.2">
      <c r="A202" s="825">
        <v>42594</v>
      </c>
      <c r="B202" s="838">
        <v>317</v>
      </c>
      <c r="C202" s="838">
        <v>421</v>
      </c>
      <c r="D202" s="838">
        <v>118</v>
      </c>
      <c r="E202" s="838">
        <v>31</v>
      </c>
      <c r="F202" s="838">
        <v>45</v>
      </c>
      <c r="G202" s="838">
        <v>17</v>
      </c>
      <c r="H202" s="838">
        <v>1</v>
      </c>
      <c r="I202" s="841">
        <f t="shared" si="50"/>
        <v>63</v>
      </c>
      <c r="J202" s="888">
        <f t="shared" si="54"/>
        <v>950</v>
      </c>
      <c r="K202" s="833">
        <f t="shared" si="56"/>
        <v>8168</v>
      </c>
      <c r="L202" s="1007">
        <f t="shared" si="55"/>
        <v>11813</v>
      </c>
    </row>
    <row r="203" spans="1:12" x14ac:dyDescent="0.2">
      <c r="A203" s="825">
        <v>42625</v>
      </c>
      <c r="B203" s="838">
        <v>287</v>
      </c>
      <c r="C203" s="838">
        <v>391</v>
      </c>
      <c r="D203" s="838">
        <v>82</v>
      </c>
      <c r="E203" s="838">
        <v>30</v>
      </c>
      <c r="F203" s="838">
        <v>46</v>
      </c>
      <c r="G203" s="838">
        <v>19</v>
      </c>
      <c r="H203" s="838">
        <v>1</v>
      </c>
      <c r="I203" s="841">
        <f t="shared" si="50"/>
        <v>66</v>
      </c>
      <c r="J203" s="888">
        <f t="shared" si="54"/>
        <v>856</v>
      </c>
      <c r="K203" s="833">
        <f t="shared" si="56"/>
        <v>9024</v>
      </c>
      <c r="L203" s="1007">
        <f t="shared" si="55"/>
        <v>11674</v>
      </c>
    </row>
    <row r="204" spans="1:12" x14ac:dyDescent="0.2">
      <c r="A204" s="825">
        <v>42655</v>
      </c>
      <c r="B204" s="838">
        <v>265</v>
      </c>
      <c r="C204" s="838">
        <v>372</v>
      </c>
      <c r="D204" s="838">
        <v>75</v>
      </c>
      <c r="E204" s="838">
        <v>32</v>
      </c>
      <c r="F204" s="838">
        <v>35</v>
      </c>
      <c r="G204" s="838">
        <v>14</v>
      </c>
      <c r="H204" s="838">
        <v>5</v>
      </c>
      <c r="I204" s="841">
        <f t="shared" si="50"/>
        <v>54</v>
      </c>
      <c r="J204" s="888">
        <f t="shared" si="54"/>
        <v>798</v>
      </c>
      <c r="K204" s="833">
        <f t="shared" si="56"/>
        <v>9822</v>
      </c>
      <c r="L204" s="1007">
        <f t="shared" si="55"/>
        <v>11601</v>
      </c>
    </row>
    <row r="205" spans="1:12" x14ac:dyDescent="0.2">
      <c r="A205" s="825">
        <v>42686</v>
      </c>
      <c r="B205" s="833">
        <v>265</v>
      </c>
      <c r="C205" s="833">
        <v>356</v>
      </c>
      <c r="D205" s="833">
        <v>100</v>
      </c>
      <c r="E205" s="833">
        <v>41</v>
      </c>
      <c r="F205" s="833">
        <v>39</v>
      </c>
      <c r="G205" s="833">
        <v>23</v>
      </c>
      <c r="H205" s="833">
        <v>5</v>
      </c>
      <c r="I205" s="841">
        <f t="shared" si="50"/>
        <v>67</v>
      </c>
      <c r="J205" s="888">
        <f t="shared" si="54"/>
        <v>829</v>
      </c>
      <c r="K205" s="833">
        <f t="shared" si="56"/>
        <v>10651</v>
      </c>
      <c r="L205" s="1007">
        <f t="shared" si="55"/>
        <v>11644</v>
      </c>
    </row>
    <row r="206" spans="1:12" ht="13.5" thickBot="1" x14ac:dyDescent="0.25">
      <c r="A206" s="828">
        <v>42716</v>
      </c>
      <c r="B206" s="833">
        <v>263</v>
      </c>
      <c r="C206" s="833">
        <v>395</v>
      </c>
      <c r="D206" s="833">
        <v>125</v>
      </c>
      <c r="E206" s="833">
        <v>59</v>
      </c>
      <c r="F206" s="833">
        <v>57</v>
      </c>
      <c r="G206" s="833">
        <v>28</v>
      </c>
      <c r="H206" s="833">
        <v>4</v>
      </c>
      <c r="I206" s="842">
        <f t="shared" si="50"/>
        <v>89</v>
      </c>
      <c r="J206" s="889">
        <f t="shared" si="54"/>
        <v>931</v>
      </c>
      <c r="K206" s="866">
        <f t="shared" si="56"/>
        <v>11582</v>
      </c>
      <c r="L206" s="867">
        <f t="shared" si="55"/>
        <v>11582</v>
      </c>
    </row>
    <row r="207" spans="1:12" x14ac:dyDescent="0.2">
      <c r="A207" s="817">
        <v>42747</v>
      </c>
      <c r="B207" s="916">
        <v>250</v>
      </c>
      <c r="C207" s="916">
        <v>372</v>
      </c>
      <c r="D207" s="916">
        <v>83</v>
      </c>
      <c r="E207" s="916">
        <v>43</v>
      </c>
      <c r="F207" s="916">
        <v>51</v>
      </c>
      <c r="G207" s="916">
        <v>25</v>
      </c>
      <c r="H207" s="916">
        <v>5</v>
      </c>
      <c r="I207" s="953">
        <f t="shared" si="50"/>
        <v>81</v>
      </c>
      <c r="J207" s="1008">
        <f t="shared" si="54"/>
        <v>829</v>
      </c>
      <c r="K207" s="1009">
        <f>J207</f>
        <v>829</v>
      </c>
      <c r="L207" s="1010">
        <f t="shared" si="55"/>
        <v>11613</v>
      </c>
    </row>
    <row r="208" spans="1:12" x14ac:dyDescent="0.2">
      <c r="A208" s="817">
        <v>42778</v>
      </c>
      <c r="B208" s="916">
        <v>280</v>
      </c>
      <c r="C208" s="916">
        <v>396</v>
      </c>
      <c r="D208" s="916">
        <v>105</v>
      </c>
      <c r="E208" s="916">
        <v>56</v>
      </c>
      <c r="F208" s="916">
        <v>43</v>
      </c>
      <c r="G208" s="916">
        <v>26</v>
      </c>
      <c r="H208" s="916">
        <v>7</v>
      </c>
      <c r="I208" s="954">
        <f t="shared" si="50"/>
        <v>76</v>
      </c>
      <c r="J208" s="1011">
        <f t="shared" si="54"/>
        <v>913</v>
      </c>
      <c r="K208" s="1012">
        <f>K207+J208</f>
        <v>1742</v>
      </c>
      <c r="L208" s="1013">
        <f t="shared" si="55"/>
        <v>11778</v>
      </c>
    </row>
    <row r="209" spans="1:12" x14ac:dyDescent="0.2">
      <c r="A209" s="817">
        <v>42806</v>
      </c>
      <c r="B209" s="916">
        <v>365</v>
      </c>
      <c r="C209" s="916">
        <v>592</v>
      </c>
      <c r="D209" s="916">
        <v>173</v>
      </c>
      <c r="E209" s="916">
        <v>64</v>
      </c>
      <c r="F209" s="916">
        <v>88</v>
      </c>
      <c r="G209" s="916">
        <v>40</v>
      </c>
      <c r="H209" s="916">
        <v>14</v>
      </c>
      <c r="I209" s="954">
        <f t="shared" si="50"/>
        <v>142</v>
      </c>
      <c r="J209" s="1011">
        <f t="shared" si="54"/>
        <v>1336</v>
      </c>
      <c r="K209" s="1012">
        <f>K208+J209</f>
        <v>3078</v>
      </c>
      <c r="L209" s="1013">
        <f t="shared" si="55"/>
        <v>11994</v>
      </c>
    </row>
    <row r="210" spans="1:12" x14ac:dyDescent="0.2">
      <c r="A210" s="818">
        <v>42837</v>
      </c>
      <c r="B210" s="916">
        <v>362</v>
      </c>
      <c r="C210" s="916">
        <v>549</v>
      </c>
      <c r="D210" s="916">
        <v>162</v>
      </c>
      <c r="E210" s="916">
        <v>66</v>
      </c>
      <c r="F210" s="916">
        <v>73</v>
      </c>
      <c r="G210" s="916">
        <v>39</v>
      </c>
      <c r="H210" s="916">
        <v>12</v>
      </c>
      <c r="I210" s="954">
        <f t="shared" si="50"/>
        <v>124</v>
      </c>
      <c r="J210" s="1011">
        <f t="shared" si="54"/>
        <v>1263</v>
      </c>
      <c r="K210" s="1012">
        <f>K209+J210</f>
        <v>4341</v>
      </c>
      <c r="L210" s="1013">
        <f t="shared" si="55"/>
        <v>11953</v>
      </c>
    </row>
    <row r="211" spans="1:12" x14ac:dyDescent="0.2">
      <c r="A211" s="817">
        <v>42867</v>
      </c>
      <c r="B211" s="916">
        <v>419</v>
      </c>
      <c r="C211" s="916">
        <v>574</v>
      </c>
      <c r="D211" s="916">
        <v>160</v>
      </c>
      <c r="E211" s="916">
        <v>83</v>
      </c>
      <c r="F211" s="916">
        <v>105</v>
      </c>
      <c r="G211" s="916">
        <v>76</v>
      </c>
      <c r="H211" s="916">
        <v>9</v>
      </c>
      <c r="I211" s="954">
        <f t="shared" si="50"/>
        <v>190</v>
      </c>
      <c r="J211" s="1011">
        <f t="shared" si="54"/>
        <v>1426</v>
      </c>
      <c r="K211" s="1012">
        <f>K210+J211</f>
        <v>5767</v>
      </c>
      <c r="L211" s="1013">
        <f t="shared" si="55"/>
        <v>12206</v>
      </c>
    </row>
    <row r="212" spans="1:12" x14ac:dyDescent="0.2">
      <c r="A212" s="817">
        <v>42898</v>
      </c>
      <c r="B212" s="916">
        <v>372</v>
      </c>
      <c r="C212" s="916">
        <v>592</v>
      </c>
      <c r="D212" s="916">
        <v>150</v>
      </c>
      <c r="E212" s="916">
        <v>68</v>
      </c>
      <c r="F212" s="916">
        <v>79</v>
      </c>
      <c r="G212" s="916">
        <v>39</v>
      </c>
      <c r="H212" s="916">
        <v>2</v>
      </c>
      <c r="I212" s="954">
        <f t="shared" si="50"/>
        <v>120</v>
      </c>
      <c r="J212" s="1011">
        <f t="shared" si="54"/>
        <v>1302</v>
      </c>
      <c r="K212" s="1012">
        <f t="shared" ref="K212:K218" si="57">K211+J212</f>
        <v>7069</v>
      </c>
      <c r="L212" s="1013">
        <f t="shared" si="55"/>
        <v>12318</v>
      </c>
    </row>
    <row r="213" spans="1:12" x14ac:dyDescent="0.2">
      <c r="A213" s="817">
        <v>42928</v>
      </c>
      <c r="B213" s="916">
        <v>300</v>
      </c>
      <c r="C213" s="916">
        <v>440</v>
      </c>
      <c r="D213" s="916">
        <v>97</v>
      </c>
      <c r="E213" s="916">
        <v>42</v>
      </c>
      <c r="F213" s="916">
        <v>48</v>
      </c>
      <c r="G213" s="916">
        <v>24</v>
      </c>
      <c r="H213" s="916">
        <v>6</v>
      </c>
      <c r="I213" s="954">
        <f t="shared" si="50"/>
        <v>78</v>
      </c>
      <c r="J213" s="1011">
        <f t="shared" si="54"/>
        <v>957</v>
      </c>
      <c r="K213" s="1012">
        <f t="shared" si="57"/>
        <v>8026</v>
      </c>
      <c r="L213" s="1013">
        <f t="shared" si="55"/>
        <v>12390</v>
      </c>
    </row>
    <row r="214" spans="1:12" x14ac:dyDescent="0.2">
      <c r="A214" s="817">
        <v>42959</v>
      </c>
      <c r="B214" s="916">
        <v>275</v>
      </c>
      <c r="C214" s="916">
        <v>416</v>
      </c>
      <c r="D214" s="916">
        <v>130</v>
      </c>
      <c r="E214" s="916">
        <v>39</v>
      </c>
      <c r="F214" s="916">
        <v>50</v>
      </c>
      <c r="G214" s="916">
        <v>20</v>
      </c>
      <c r="H214" s="916">
        <v>6</v>
      </c>
      <c r="I214" s="954">
        <f t="shared" si="50"/>
        <v>76</v>
      </c>
      <c r="J214" s="1011">
        <f t="shared" si="54"/>
        <v>936</v>
      </c>
      <c r="K214" s="1012">
        <f t="shared" si="57"/>
        <v>8962</v>
      </c>
      <c r="L214" s="1013">
        <f t="shared" si="55"/>
        <v>12376</v>
      </c>
    </row>
    <row r="215" spans="1:12" x14ac:dyDescent="0.2">
      <c r="A215" s="817">
        <v>42990</v>
      </c>
      <c r="B215" s="916">
        <v>194</v>
      </c>
      <c r="C215" s="916">
        <v>257</v>
      </c>
      <c r="D215" s="916">
        <v>64</v>
      </c>
      <c r="E215" s="916">
        <v>21</v>
      </c>
      <c r="F215" s="916">
        <v>28</v>
      </c>
      <c r="G215" s="916">
        <v>16</v>
      </c>
      <c r="H215" s="916">
        <v>3</v>
      </c>
      <c r="I215" s="954">
        <f t="shared" si="50"/>
        <v>47</v>
      </c>
      <c r="J215" s="1011">
        <f t="shared" si="54"/>
        <v>583</v>
      </c>
      <c r="K215" s="1012">
        <f t="shared" si="57"/>
        <v>9545</v>
      </c>
      <c r="L215" s="1013">
        <f t="shared" si="55"/>
        <v>12103</v>
      </c>
    </row>
    <row r="216" spans="1:12" x14ac:dyDescent="0.2">
      <c r="A216" s="817">
        <v>43020</v>
      </c>
      <c r="B216" s="916">
        <v>236</v>
      </c>
      <c r="C216" s="916">
        <v>359</v>
      </c>
      <c r="D216" s="916">
        <v>94</v>
      </c>
      <c r="E216" s="916">
        <v>35</v>
      </c>
      <c r="F216" s="916">
        <v>44</v>
      </c>
      <c r="G216" s="916">
        <v>21</v>
      </c>
      <c r="H216" s="916">
        <v>2</v>
      </c>
      <c r="I216" s="954">
        <f t="shared" si="50"/>
        <v>67</v>
      </c>
      <c r="J216" s="1011">
        <f t="shared" si="54"/>
        <v>791</v>
      </c>
      <c r="K216" s="1012">
        <f t="shared" si="57"/>
        <v>10336</v>
      </c>
      <c r="L216" s="1013">
        <f t="shared" si="55"/>
        <v>12096</v>
      </c>
    </row>
    <row r="217" spans="1:12" x14ac:dyDescent="0.2">
      <c r="A217" s="817">
        <v>43051</v>
      </c>
      <c r="B217" s="915">
        <v>212</v>
      </c>
      <c r="C217" s="915">
        <v>342</v>
      </c>
      <c r="D217" s="915">
        <v>85</v>
      </c>
      <c r="E217" s="915">
        <v>29</v>
      </c>
      <c r="F217" s="915">
        <v>39</v>
      </c>
      <c r="G217" s="915">
        <v>27</v>
      </c>
      <c r="H217" s="915"/>
      <c r="I217" s="954">
        <f t="shared" si="50"/>
        <v>66</v>
      </c>
      <c r="J217" s="1011">
        <f t="shared" si="54"/>
        <v>734</v>
      </c>
      <c r="K217" s="1012">
        <f t="shared" si="57"/>
        <v>11070</v>
      </c>
      <c r="L217" s="1013">
        <f t="shared" si="55"/>
        <v>12001</v>
      </c>
    </row>
    <row r="218" spans="1:12" ht="13.5" thickBot="1" x14ac:dyDescent="0.25">
      <c r="A218" s="817">
        <v>43081</v>
      </c>
      <c r="B218" s="915">
        <v>265</v>
      </c>
      <c r="C218" s="915">
        <v>376</v>
      </c>
      <c r="D218" s="915">
        <v>118</v>
      </c>
      <c r="E218" s="915">
        <v>42</v>
      </c>
      <c r="F218" s="915">
        <v>77</v>
      </c>
      <c r="G218" s="915">
        <v>22</v>
      </c>
      <c r="H218" s="915">
        <v>4</v>
      </c>
      <c r="I218" s="885">
        <f t="shared" si="50"/>
        <v>103</v>
      </c>
      <c r="J218" s="1014">
        <f t="shared" si="54"/>
        <v>904</v>
      </c>
      <c r="K218" s="1015">
        <f t="shared" si="57"/>
        <v>11974</v>
      </c>
      <c r="L218" s="1016">
        <f t="shared" si="55"/>
        <v>11974</v>
      </c>
    </row>
    <row r="219" spans="1:12" x14ac:dyDescent="0.2">
      <c r="A219" s="824">
        <v>43112</v>
      </c>
      <c r="B219" s="1173">
        <v>271</v>
      </c>
      <c r="C219" s="1173">
        <v>347</v>
      </c>
      <c r="D219" s="1173">
        <v>99</v>
      </c>
      <c r="E219" s="1173">
        <v>37</v>
      </c>
      <c r="F219" s="1173">
        <v>123</v>
      </c>
      <c r="G219" s="1173">
        <v>41</v>
      </c>
      <c r="H219" s="1173">
        <v>4</v>
      </c>
      <c r="I219" s="1176">
        <f t="shared" ref="I219:I230" si="58">SUM(F219:H219)</f>
        <v>168</v>
      </c>
      <c r="J219" s="1103">
        <f t="shared" ref="J219:J230" si="59">SUM(B219:H219)</f>
        <v>922</v>
      </c>
      <c r="K219" s="1177">
        <f>J219</f>
        <v>922</v>
      </c>
      <c r="L219" s="1178">
        <f t="shared" ref="L219:L230" si="60">SUM(J208:J219)</f>
        <v>12067</v>
      </c>
    </row>
    <row r="220" spans="1:12" x14ac:dyDescent="0.2">
      <c r="A220" s="825">
        <v>43143</v>
      </c>
      <c r="B220" s="1179">
        <v>254</v>
      </c>
      <c r="C220" s="1179">
        <v>360</v>
      </c>
      <c r="D220" s="1179">
        <v>108</v>
      </c>
      <c r="E220" s="1179">
        <v>53</v>
      </c>
      <c r="F220" s="1179">
        <v>77</v>
      </c>
      <c r="G220" s="1179">
        <v>46</v>
      </c>
      <c r="H220" s="1179">
        <v>10</v>
      </c>
      <c r="I220" s="1180">
        <f t="shared" si="58"/>
        <v>133</v>
      </c>
      <c r="J220" s="1104">
        <f t="shared" si="59"/>
        <v>908</v>
      </c>
      <c r="K220" s="1181">
        <f>K219+J220</f>
        <v>1830</v>
      </c>
      <c r="L220" s="1182">
        <f t="shared" si="60"/>
        <v>12062</v>
      </c>
    </row>
    <row r="221" spans="1:12" x14ac:dyDescent="0.2">
      <c r="A221" s="825">
        <v>43171</v>
      </c>
      <c r="B221" s="1179">
        <v>308</v>
      </c>
      <c r="C221" s="1179">
        <v>583</v>
      </c>
      <c r="D221" s="1179">
        <v>187</v>
      </c>
      <c r="E221" s="1179">
        <v>77</v>
      </c>
      <c r="F221" s="1179">
        <v>91</v>
      </c>
      <c r="G221" s="1179">
        <v>52</v>
      </c>
      <c r="H221" s="1179">
        <v>9</v>
      </c>
      <c r="I221" s="1180">
        <f t="shared" si="58"/>
        <v>152</v>
      </c>
      <c r="J221" s="1104">
        <f t="shared" si="59"/>
        <v>1307</v>
      </c>
      <c r="K221" s="1181">
        <f>K220+J221</f>
        <v>3137</v>
      </c>
      <c r="L221" s="1182">
        <f t="shared" si="60"/>
        <v>12033</v>
      </c>
    </row>
    <row r="222" spans="1:12" x14ac:dyDescent="0.2">
      <c r="A222" s="827">
        <v>43202</v>
      </c>
      <c r="B222" s="1179">
        <v>364</v>
      </c>
      <c r="C222" s="1179">
        <v>638</v>
      </c>
      <c r="D222" s="1179">
        <v>173</v>
      </c>
      <c r="E222" s="1179">
        <v>69</v>
      </c>
      <c r="F222" s="1179">
        <v>100</v>
      </c>
      <c r="G222" s="1179">
        <v>51</v>
      </c>
      <c r="H222" s="1179">
        <v>13</v>
      </c>
      <c r="I222" s="1180">
        <f t="shared" si="58"/>
        <v>164</v>
      </c>
      <c r="J222" s="1104">
        <f t="shared" si="59"/>
        <v>1408</v>
      </c>
      <c r="K222" s="1181">
        <f>K221+J222</f>
        <v>4545</v>
      </c>
      <c r="L222" s="1182">
        <f t="shared" si="60"/>
        <v>12178</v>
      </c>
    </row>
    <row r="223" spans="1:12" x14ac:dyDescent="0.2">
      <c r="A223" s="825">
        <v>43232</v>
      </c>
      <c r="B223" s="1179">
        <v>374</v>
      </c>
      <c r="C223" s="1179">
        <v>666</v>
      </c>
      <c r="D223" s="1179">
        <v>144</v>
      </c>
      <c r="E223" s="1179">
        <v>61</v>
      </c>
      <c r="F223" s="1179">
        <v>89</v>
      </c>
      <c r="G223" s="1179">
        <v>64</v>
      </c>
      <c r="H223" s="1179">
        <v>16</v>
      </c>
      <c r="I223" s="1180">
        <f t="shared" si="58"/>
        <v>169</v>
      </c>
      <c r="J223" s="1104">
        <f t="shared" si="59"/>
        <v>1414</v>
      </c>
      <c r="K223" s="1181">
        <f>K222+J223</f>
        <v>5959</v>
      </c>
      <c r="L223" s="1182">
        <f t="shared" si="60"/>
        <v>12166</v>
      </c>
    </row>
    <row r="224" spans="1:12" x14ac:dyDescent="0.2">
      <c r="A224" s="825">
        <v>43263</v>
      </c>
      <c r="B224" s="1179">
        <v>350</v>
      </c>
      <c r="C224" s="1179">
        <v>583</v>
      </c>
      <c r="D224" s="1179">
        <v>151</v>
      </c>
      <c r="E224" s="1179">
        <v>54</v>
      </c>
      <c r="F224" s="1179">
        <v>82</v>
      </c>
      <c r="G224" s="1179">
        <v>43</v>
      </c>
      <c r="H224" s="1179">
        <v>7</v>
      </c>
      <c r="I224" s="1180">
        <f t="shared" si="58"/>
        <v>132</v>
      </c>
      <c r="J224" s="1104">
        <f t="shared" si="59"/>
        <v>1270</v>
      </c>
      <c r="K224" s="1181">
        <f t="shared" ref="K224:K230" si="61">K223+J224</f>
        <v>7229</v>
      </c>
      <c r="L224" s="1182">
        <f t="shared" si="60"/>
        <v>12134</v>
      </c>
    </row>
    <row r="225" spans="1:12" x14ac:dyDescent="0.2">
      <c r="A225" s="825">
        <v>43293</v>
      </c>
      <c r="B225" s="1179">
        <v>275</v>
      </c>
      <c r="C225" s="1179">
        <v>472</v>
      </c>
      <c r="D225" s="1179">
        <v>110</v>
      </c>
      <c r="E225" s="1179">
        <v>52</v>
      </c>
      <c r="F225" s="1179">
        <v>49</v>
      </c>
      <c r="G225" s="1179">
        <v>25</v>
      </c>
      <c r="H225" s="1179">
        <v>6</v>
      </c>
      <c r="I225" s="1180">
        <f t="shared" si="58"/>
        <v>80</v>
      </c>
      <c r="J225" s="1104">
        <f t="shared" si="59"/>
        <v>989</v>
      </c>
      <c r="K225" s="1181">
        <f t="shared" si="61"/>
        <v>8218</v>
      </c>
      <c r="L225" s="1182">
        <f t="shared" si="60"/>
        <v>12166</v>
      </c>
    </row>
    <row r="226" spans="1:12" x14ac:dyDescent="0.2">
      <c r="A226" s="825">
        <v>43324</v>
      </c>
      <c r="B226" s="1179">
        <v>292</v>
      </c>
      <c r="C226" s="1179">
        <v>518</v>
      </c>
      <c r="D226" s="1179">
        <v>96</v>
      </c>
      <c r="E226" s="1179">
        <v>48</v>
      </c>
      <c r="F226" s="1179">
        <v>43</v>
      </c>
      <c r="G226" s="1179">
        <v>16</v>
      </c>
      <c r="H226" s="1179">
        <v>4</v>
      </c>
      <c r="I226" s="1180">
        <f t="shared" si="58"/>
        <v>63</v>
      </c>
      <c r="J226" s="1104">
        <f t="shared" si="59"/>
        <v>1017</v>
      </c>
      <c r="K226" s="1181">
        <f t="shared" si="61"/>
        <v>9235</v>
      </c>
      <c r="L226" s="1182">
        <f t="shared" si="60"/>
        <v>12247</v>
      </c>
    </row>
    <row r="227" spans="1:12" x14ac:dyDescent="0.2">
      <c r="A227" s="825">
        <v>43355</v>
      </c>
      <c r="B227" s="1179">
        <v>260</v>
      </c>
      <c r="C227" s="1179">
        <v>382</v>
      </c>
      <c r="D227" s="1179">
        <v>88</v>
      </c>
      <c r="E227" s="1179">
        <v>24</v>
      </c>
      <c r="F227" s="1179">
        <v>48</v>
      </c>
      <c r="G227" s="1179">
        <v>27</v>
      </c>
      <c r="H227" s="1179">
        <v>4</v>
      </c>
      <c r="I227" s="1180">
        <f t="shared" si="58"/>
        <v>79</v>
      </c>
      <c r="J227" s="1104">
        <f t="shared" si="59"/>
        <v>833</v>
      </c>
      <c r="K227" s="1181">
        <f t="shared" si="61"/>
        <v>10068</v>
      </c>
      <c r="L227" s="1182">
        <f t="shared" si="60"/>
        <v>12497</v>
      </c>
    </row>
    <row r="228" spans="1:12" x14ac:dyDescent="0.2">
      <c r="A228" s="825">
        <v>43385</v>
      </c>
      <c r="B228" s="1179">
        <v>232</v>
      </c>
      <c r="C228" s="1179">
        <v>424</v>
      </c>
      <c r="D228" s="1179">
        <v>118</v>
      </c>
      <c r="E228" s="1179">
        <v>37</v>
      </c>
      <c r="F228" s="1179">
        <v>51</v>
      </c>
      <c r="G228" s="1179">
        <v>25</v>
      </c>
      <c r="H228" s="1179">
        <v>4</v>
      </c>
      <c r="I228" s="1180">
        <f t="shared" si="58"/>
        <v>80</v>
      </c>
      <c r="J228" s="1104">
        <f t="shared" si="59"/>
        <v>891</v>
      </c>
      <c r="K228" s="1181">
        <f t="shared" si="61"/>
        <v>10959</v>
      </c>
      <c r="L228" s="1182">
        <f t="shared" si="60"/>
        <v>12597</v>
      </c>
    </row>
    <row r="229" spans="1:12" x14ac:dyDescent="0.2">
      <c r="A229" s="825">
        <v>43416</v>
      </c>
      <c r="B229" s="1179">
        <v>266</v>
      </c>
      <c r="C229" s="1179">
        <v>399</v>
      </c>
      <c r="D229" s="1179">
        <v>111</v>
      </c>
      <c r="E229" s="1179">
        <v>33</v>
      </c>
      <c r="F229" s="1179">
        <v>59</v>
      </c>
      <c r="G229" s="1179">
        <v>27</v>
      </c>
      <c r="H229" s="1179">
        <v>4</v>
      </c>
      <c r="I229" s="1180">
        <f t="shared" si="58"/>
        <v>90</v>
      </c>
      <c r="J229" s="1104">
        <f t="shared" si="59"/>
        <v>899</v>
      </c>
      <c r="K229" s="1181">
        <f t="shared" si="61"/>
        <v>11858</v>
      </c>
      <c r="L229" s="1182">
        <f t="shared" si="60"/>
        <v>12762</v>
      </c>
    </row>
    <row r="230" spans="1:12" ht="13.5" thickBot="1" x14ac:dyDescent="0.25">
      <c r="A230" s="828">
        <v>43446</v>
      </c>
      <c r="B230" s="1183">
        <v>239</v>
      </c>
      <c r="C230" s="1183">
        <v>416</v>
      </c>
      <c r="D230" s="1183">
        <v>119</v>
      </c>
      <c r="E230" s="1183">
        <v>39</v>
      </c>
      <c r="F230" s="1183">
        <v>55</v>
      </c>
      <c r="G230" s="1183">
        <v>22</v>
      </c>
      <c r="H230" s="1183">
        <v>7</v>
      </c>
      <c r="I230" s="1184">
        <f t="shared" si="58"/>
        <v>84</v>
      </c>
      <c r="J230" s="1105">
        <f t="shared" si="59"/>
        <v>897</v>
      </c>
      <c r="K230" s="1185">
        <f t="shared" si="61"/>
        <v>12755</v>
      </c>
      <c r="L230" s="1186">
        <f t="shared" si="60"/>
        <v>12755</v>
      </c>
    </row>
    <row r="231" spans="1:12" x14ac:dyDescent="0.2">
      <c r="A231" s="817">
        <v>43477</v>
      </c>
      <c r="B231" s="916">
        <v>235</v>
      </c>
      <c r="C231" s="916">
        <v>326</v>
      </c>
      <c r="D231" s="916">
        <v>93</v>
      </c>
      <c r="E231" s="916">
        <v>35</v>
      </c>
      <c r="F231" s="916">
        <v>54</v>
      </c>
      <c r="G231" s="916">
        <v>32</v>
      </c>
      <c r="H231" s="916">
        <v>8</v>
      </c>
      <c r="I231" s="953">
        <f t="shared" ref="I231:I242" si="62">SUM(F231:H231)</f>
        <v>94</v>
      </c>
      <c r="J231" s="1008">
        <f t="shared" ref="J231:J242" si="63">SUM(B231:H231)</f>
        <v>783</v>
      </c>
      <c r="K231" s="1009">
        <f>J231</f>
        <v>783</v>
      </c>
      <c r="L231" s="1010">
        <f t="shared" ref="L231:L242" si="64">SUM(J220:J231)</f>
        <v>12616</v>
      </c>
    </row>
    <row r="232" spans="1:12" x14ac:dyDescent="0.2">
      <c r="A232" s="817">
        <v>43508</v>
      </c>
      <c r="B232" s="916">
        <v>210</v>
      </c>
      <c r="C232" s="916">
        <v>346</v>
      </c>
      <c r="D232" s="916">
        <v>105</v>
      </c>
      <c r="E232" s="916">
        <v>31</v>
      </c>
      <c r="F232" s="916">
        <v>45</v>
      </c>
      <c r="G232" s="916">
        <v>28</v>
      </c>
      <c r="H232" s="916">
        <v>10</v>
      </c>
      <c r="I232" s="954">
        <f t="shared" si="62"/>
        <v>83</v>
      </c>
      <c r="J232" s="1011">
        <f t="shared" si="63"/>
        <v>775</v>
      </c>
      <c r="K232" s="1012">
        <f>K231+J232</f>
        <v>1558</v>
      </c>
      <c r="L232" s="1013">
        <f t="shared" si="64"/>
        <v>12483</v>
      </c>
    </row>
    <row r="233" spans="1:12" x14ac:dyDescent="0.2">
      <c r="A233" s="817">
        <v>43536</v>
      </c>
      <c r="B233" s="916"/>
      <c r="C233" s="916"/>
      <c r="D233" s="916"/>
      <c r="E233" s="916"/>
      <c r="F233" s="916"/>
      <c r="G233" s="916"/>
      <c r="H233" s="916"/>
      <c r="I233" s="954">
        <f t="shared" si="62"/>
        <v>0</v>
      </c>
      <c r="J233" s="1011">
        <f t="shared" si="63"/>
        <v>0</v>
      </c>
      <c r="K233" s="1012">
        <f>K232+J233</f>
        <v>1558</v>
      </c>
      <c r="L233" s="1013">
        <f t="shared" si="64"/>
        <v>11176</v>
      </c>
    </row>
    <row r="234" spans="1:12" x14ac:dyDescent="0.2">
      <c r="A234" s="818">
        <v>43567</v>
      </c>
      <c r="B234" s="916"/>
      <c r="C234" s="916"/>
      <c r="D234" s="916"/>
      <c r="E234" s="916"/>
      <c r="F234" s="916"/>
      <c r="G234" s="916"/>
      <c r="H234" s="916"/>
      <c r="I234" s="954">
        <f t="shared" si="62"/>
        <v>0</v>
      </c>
      <c r="J234" s="1011">
        <f t="shared" si="63"/>
        <v>0</v>
      </c>
      <c r="K234" s="1012">
        <f>K233+J234</f>
        <v>1558</v>
      </c>
      <c r="L234" s="1013">
        <f t="shared" si="64"/>
        <v>9768</v>
      </c>
    </row>
    <row r="235" spans="1:12" x14ac:dyDescent="0.2">
      <c r="A235" s="817">
        <v>43597</v>
      </c>
      <c r="B235" s="916"/>
      <c r="C235" s="916"/>
      <c r="D235" s="916"/>
      <c r="E235" s="916"/>
      <c r="F235" s="916"/>
      <c r="G235" s="916"/>
      <c r="H235" s="916"/>
      <c r="I235" s="954">
        <f t="shared" si="62"/>
        <v>0</v>
      </c>
      <c r="J235" s="1011">
        <f t="shared" si="63"/>
        <v>0</v>
      </c>
      <c r="K235" s="1012">
        <f>K234+J235</f>
        <v>1558</v>
      </c>
      <c r="L235" s="1013">
        <f t="shared" si="64"/>
        <v>8354</v>
      </c>
    </row>
    <row r="236" spans="1:12" x14ac:dyDescent="0.2">
      <c r="A236" s="817">
        <v>43628</v>
      </c>
      <c r="B236" s="916"/>
      <c r="C236" s="916"/>
      <c r="D236" s="916"/>
      <c r="E236" s="916"/>
      <c r="F236" s="916"/>
      <c r="G236" s="916"/>
      <c r="H236" s="916"/>
      <c r="I236" s="954">
        <f t="shared" si="62"/>
        <v>0</v>
      </c>
      <c r="J236" s="1011">
        <f t="shared" si="63"/>
        <v>0</v>
      </c>
      <c r="K236" s="1012">
        <f t="shared" ref="K236:K242" si="65">K235+J236</f>
        <v>1558</v>
      </c>
      <c r="L236" s="1013">
        <f t="shared" si="64"/>
        <v>7084</v>
      </c>
    </row>
    <row r="237" spans="1:12" x14ac:dyDescent="0.2">
      <c r="A237" s="817">
        <v>43658</v>
      </c>
      <c r="B237" s="916"/>
      <c r="C237" s="916"/>
      <c r="D237" s="916"/>
      <c r="E237" s="916"/>
      <c r="F237" s="916"/>
      <c r="G237" s="916"/>
      <c r="H237" s="916"/>
      <c r="I237" s="954">
        <f t="shared" si="62"/>
        <v>0</v>
      </c>
      <c r="J237" s="1011">
        <f t="shared" si="63"/>
        <v>0</v>
      </c>
      <c r="K237" s="1012">
        <f t="shared" si="65"/>
        <v>1558</v>
      </c>
      <c r="L237" s="1013">
        <f t="shared" si="64"/>
        <v>6095</v>
      </c>
    </row>
    <row r="238" spans="1:12" x14ac:dyDescent="0.2">
      <c r="A238" s="817">
        <v>43689</v>
      </c>
      <c r="B238" s="916"/>
      <c r="C238" s="916"/>
      <c r="D238" s="916"/>
      <c r="E238" s="916"/>
      <c r="F238" s="916"/>
      <c r="G238" s="916"/>
      <c r="H238" s="916"/>
      <c r="I238" s="954">
        <f t="shared" si="62"/>
        <v>0</v>
      </c>
      <c r="J238" s="1011">
        <f t="shared" si="63"/>
        <v>0</v>
      </c>
      <c r="K238" s="1012">
        <f t="shared" si="65"/>
        <v>1558</v>
      </c>
      <c r="L238" s="1013">
        <f t="shared" si="64"/>
        <v>5078</v>
      </c>
    </row>
    <row r="239" spans="1:12" x14ac:dyDescent="0.2">
      <c r="A239" s="817">
        <v>43720</v>
      </c>
      <c r="B239" s="916"/>
      <c r="C239" s="916"/>
      <c r="D239" s="916"/>
      <c r="E239" s="916"/>
      <c r="F239" s="916"/>
      <c r="G239" s="916"/>
      <c r="H239" s="916"/>
      <c r="I239" s="954">
        <f t="shared" si="62"/>
        <v>0</v>
      </c>
      <c r="J239" s="1011">
        <f t="shared" si="63"/>
        <v>0</v>
      </c>
      <c r="K239" s="1012">
        <f t="shared" si="65"/>
        <v>1558</v>
      </c>
      <c r="L239" s="1013">
        <f t="shared" si="64"/>
        <v>4245</v>
      </c>
    </row>
    <row r="240" spans="1:12" x14ac:dyDescent="0.2">
      <c r="A240" s="817">
        <v>43750</v>
      </c>
      <c r="B240" s="916"/>
      <c r="C240" s="916"/>
      <c r="D240" s="916"/>
      <c r="E240" s="916"/>
      <c r="F240" s="916"/>
      <c r="G240" s="916"/>
      <c r="H240" s="916"/>
      <c r="I240" s="954">
        <f t="shared" si="62"/>
        <v>0</v>
      </c>
      <c r="J240" s="1011">
        <f t="shared" si="63"/>
        <v>0</v>
      </c>
      <c r="K240" s="1012">
        <f t="shared" si="65"/>
        <v>1558</v>
      </c>
      <c r="L240" s="1013">
        <f t="shared" si="64"/>
        <v>3354</v>
      </c>
    </row>
    <row r="241" spans="1:12" x14ac:dyDescent="0.2">
      <c r="A241" s="817">
        <v>43781</v>
      </c>
      <c r="B241" s="915"/>
      <c r="C241" s="915"/>
      <c r="D241" s="915"/>
      <c r="E241" s="915"/>
      <c r="F241" s="915"/>
      <c r="G241" s="915"/>
      <c r="H241" s="915"/>
      <c r="I241" s="954">
        <f t="shared" si="62"/>
        <v>0</v>
      </c>
      <c r="J241" s="1011">
        <f t="shared" si="63"/>
        <v>0</v>
      </c>
      <c r="K241" s="1012">
        <f t="shared" si="65"/>
        <v>1558</v>
      </c>
      <c r="L241" s="1013">
        <f t="shared" si="64"/>
        <v>2455</v>
      </c>
    </row>
    <row r="242" spans="1:12" ht="13.5" thickBot="1" x14ac:dyDescent="0.25">
      <c r="A242" s="933">
        <v>43811</v>
      </c>
      <c r="B242" s="915"/>
      <c r="C242" s="915"/>
      <c r="D242" s="915"/>
      <c r="E242" s="915"/>
      <c r="F242" s="915"/>
      <c r="G242" s="915"/>
      <c r="H242" s="915"/>
      <c r="I242" s="885">
        <f t="shared" si="62"/>
        <v>0</v>
      </c>
      <c r="J242" s="1014">
        <f t="shared" si="63"/>
        <v>0</v>
      </c>
      <c r="K242" s="1015">
        <f t="shared" si="65"/>
        <v>1558</v>
      </c>
      <c r="L242" s="1016">
        <f t="shared" si="64"/>
        <v>1558</v>
      </c>
    </row>
  </sheetData>
  <mergeCells count="1">
    <mergeCell ref="A1:K1"/>
  </mergeCells>
  <phoneticPr fontId="0" type="noConversion"/>
  <printOptions horizontalCentered="1"/>
  <pageMargins left="0.75" right="0.75" top="1" bottom="1" header="0.5" footer="0.5"/>
  <pageSetup scale="14" orientation="landscape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42"/>
  <sheetViews>
    <sheetView zoomScale="110" zoomScaleNormal="110" workbookViewId="0">
      <pane xSplit="1" ySplit="2" topLeftCell="B219" activePane="bottomRight" state="frozenSplit"/>
      <selection pane="topRight" activeCell="F1" sqref="F1"/>
      <selection pane="bottomLeft" activeCell="A16" sqref="A16"/>
      <selection pane="bottomRight" activeCell="B231" sqref="B231:H232"/>
    </sheetView>
  </sheetViews>
  <sheetFormatPr defaultRowHeight="12.75" x14ac:dyDescent="0.2"/>
  <cols>
    <col min="1" max="1" width="15.140625" customWidth="1"/>
    <col min="2" max="2" width="12.85546875" customWidth="1"/>
    <col min="3" max="3" width="11.5703125" customWidth="1"/>
    <col min="4" max="4" width="11" customWidth="1"/>
    <col min="5" max="5" width="10.42578125" customWidth="1"/>
    <col min="6" max="6" width="10.85546875" customWidth="1"/>
    <col min="7" max="7" width="10.7109375" customWidth="1"/>
    <col min="8" max="8" width="10.42578125" customWidth="1"/>
    <col min="9" max="9" width="10.140625" style="1025" customWidth="1"/>
    <col min="10" max="10" width="11.85546875" customWidth="1"/>
    <col min="11" max="11" width="16.85546875" style="1025" customWidth="1"/>
    <col min="12" max="12" width="11.7109375" style="1025" customWidth="1"/>
  </cols>
  <sheetData>
    <row r="1" spans="1:12" ht="13.5" thickBot="1" x14ac:dyDescent="0.25">
      <c r="A1" s="1211" t="s">
        <v>15</v>
      </c>
      <c r="B1" s="1212"/>
      <c r="C1" s="1212"/>
      <c r="D1" s="1212"/>
      <c r="E1" s="1212"/>
      <c r="F1" s="1212"/>
      <c r="G1" s="1212"/>
      <c r="H1" s="1212"/>
      <c r="I1" s="1212"/>
      <c r="J1" s="1212"/>
      <c r="K1" s="1212"/>
      <c r="L1" s="1213"/>
    </row>
    <row r="2" spans="1:12" ht="42" customHeight="1" thickBot="1" x14ac:dyDescent="0.25">
      <c r="A2" s="104" t="s">
        <v>113</v>
      </c>
      <c r="B2" s="116" t="s">
        <v>0</v>
      </c>
      <c r="C2" s="116" t="s">
        <v>1</v>
      </c>
      <c r="D2" s="116" t="s">
        <v>2</v>
      </c>
      <c r="E2" s="116" t="s">
        <v>3</v>
      </c>
      <c r="F2" s="116" t="s">
        <v>24</v>
      </c>
      <c r="G2" s="116" t="s">
        <v>25</v>
      </c>
      <c r="H2" s="116" t="s">
        <v>26</v>
      </c>
      <c r="I2" s="1018" t="s">
        <v>28</v>
      </c>
      <c r="J2" s="117" t="s">
        <v>12</v>
      </c>
      <c r="K2" s="1018" t="s">
        <v>13</v>
      </c>
      <c r="L2" s="1026" t="s">
        <v>14</v>
      </c>
    </row>
    <row r="3" spans="1:12" ht="13.5" thickBot="1" x14ac:dyDescent="0.25">
      <c r="A3" s="29">
        <v>36526</v>
      </c>
      <c r="B3" s="689">
        <v>25017</v>
      </c>
      <c r="C3" s="689">
        <v>3224</v>
      </c>
      <c r="D3" s="105">
        <v>3010</v>
      </c>
      <c r="E3" s="689">
        <v>2829</v>
      </c>
      <c r="F3" s="689">
        <v>3166</v>
      </c>
      <c r="G3" s="689">
        <v>3114</v>
      </c>
      <c r="H3" s="689">
        <v>38</v>
      </c>
      <c r="I3" s="689">
        <f>SUM(F3:H3)</f>
        <v>6318</v>
      </c>
      <c r="J3" s="105">
        <f>SUM(B3:H3)</f>
        <v>40398</v>
      </c>
      <c r="K3" s="105">
        <f>J3/'Closed Transactions'!J3</f>
        <v>111.2892561983471</v>
      </c>
      <c r="L3" s="1027">
        <f>J3/'Closed Transactions'!K3</f>
        <v>111.2892561983471</v>
      </c>
    </row>
    <row r="4" spans="1:12" ht="13.5" thickBot="1" x14ac:dyDescent="0.25">
      <c r="A4" s="30">
        <v>36557</v>
      </c>
      <c r="B4" s="690">
        <v>27031</v>
      </c>
      <c r="C4" s="690">
        <v>2790</v>
      </c>
      <c r="D4" s="106">
        <v>3867</v>
      </c>
      <c r="E4" s="690">
        <v>3028</v>
      </c>
      <c r="F4" s="690">
        <v>1360</v>
      </c>
      <c r="G4" s="690">
        <v>1482</v>
      </c>
      <c r="H4" s="690">
        <v>0</v>
      </c>
      <c r="I4" s="689">
        <f t="shared" ref="I4:I41" si="0">SUM(F4:H4)</f>
        <v>2842</v>
      </c>
      <c r="J4" s="105">
        <f t="shared" ref="J4:J41" si="1">SUM(B4:H4)</f>
        <v>39558</v>
      </c>
      <c r="K4" s="106">
        <f>J4/'Closed Transactions'!J4</f>
        <v>95.782082324455203</v>
      </c>
      <c r="L4" s="1028">
        <f>(J3+J4)/'Closed Transactions'!K4</f>
        <v>103.0360824742268</v>
      </c>
    </row>
    <row r="5" spans="1:12" ht="13.5" thickBot="1" x14ac:dyDescent="0.25">
      <c r="A5" s="30">
        <v>36586</v>
      </c>
      <c r="B5" s="690">
        <v>38473</v>
      </c>
      <c r="C5" s="690">
        <v>5313</v>
      </c>
      <c r="D5" s="106">
        <v>7645</v>
      </c>
      <c r="E5" s="690">
        <v>6064</v>
      </c>
      <c r="F5" s="690">
        <v>6189</v>
      </c>
      <c r="G5" s="690">
        <v>2130</v>
      </c>
      <c r="H5" s="690">
        <v>183</v>
      </c>
      <c r="I5" s="689">
        <f t="shared" si="0"/>
        <v>8502</v>
      </c>
      <c r="J5" s="105">
        <f t="shared" si="1"/>
        <v>65997</v>
      </c>
      <c r="K5" s="106">
        <f>J5/'Closed Transactions'!J5</f>
        <v>124.28813559322033</v>
      </c>
      <c r="L5" s="1028">
        <f>SUM(J3:J5)/'Closed Transactions'!K5</f>
        <v>111.67023718439174</v>
      </c>
    </row>
    <row r="6" spans="1:12" ht="17.25" customHeight="1" thickBot="1" x14ac:dyDescent="0.25">
      <c r="A6" s="30">
        <v>36617</v>
      </c>
      <c r="B6" s="690">
        <v>41454</v>
      </c>
      <c r="C6" s="690">
        <v>8197</v>
      </c>
      <c r="D6" s="106">
        <v>6099</v>
      </c>
      <c r="E6" s="690">
        <v>3931</v>
      </c>
      <c r="F6" s="690">
        <f>30123-24500</f>
        <v>5623</v>
      </c>
      <c r="G6" s="690">
        <v>1345</v>
      </c>
      <c r="H6" s="690">
        <v>228</v>
      </c>
      <c r="I6" s="689">
        <f t="shared" si="0"/>
        <v>7196</v>
      </c>
      <c r="J6" s="105">
        <f t="shared" si="1"/>
        <v>66877</v>
      </c>
      <c r="K6" s="106">
        <f>J6/'Closed Transactions'!J6</f>
        <v>114.31965811965811</v>
      </c>
      <c r="L6" s="1028">
        <f>SUM(J3:J6)/'Closed Transactions'!K6</f>
        <v>112.48942917547569</v>
      </c>
    </row>
    <row r="7" spans="1:12" ht="13.5" thickBot="1" x14ac:dyDescent="0.25">
      <c r="A7" s="30">
        <v>36647</v>
      </c>
      <c r="B7" s="690">
        <v>41675</v>
      </c>
      <c r="C7" s="690">
        <v>7739</v>
      </c>
      <c r="D7" s="106">
        <v>5100</v>
      </c>
      <c r="E7" s="690">
        <v>2665</v>
      </c>
      <c r="F7" s="690">
        <v>2739</v>
      </c>
      <c r="G7" s="690">
        <v>2816</v>
      </c>
      <c r="H7" s="690">
        <v>673</v>
      </c>
      <c r="I7" s="689">
        <f t="shared" si="0"/>
        <v>6228</v>
      </c>
      <c r="J7" s="105">
        <f t="shared" si="1"/>
        <v>63407</v>
      </c>
      <c r="K7" s="106">
        <f>J7/'Closed Transactions'!J7</f>
        <v>109.32241379310345</v>
      </c>
      <c r="L7" s="1028">
        <f>SUM(J3:J7)/'Closed Transactions'!K7</f>
        <v>111.74635922330097</v>
      </c>
    </row>
    <row r="8" spans="1:12" ht="13.5" thickBot="1" x14ac:dyDescent="0.25">
      <c r="A8" s="30">
        <v>36678</v>
      </c>
      <c r="B8" s="690">
        <v>30344</v>
      </c>
      <c r="C8" s="690">
        <v>6739</v>
      </c>
      <c r="D8" s="106">
        <v>5028</v>
      </c>
      <c r="E8" s="690">
        <v>2771</v>
      </c>
      <c r="F8" s="690">
        <v>3110</v>
      </c>
      <c r="G8" s="690">
        <v>3956</v>
      </c>
      <c r="H8" s="690">
        <v>618</v>
      </c>
      <c r="I8" s="689">
        <f t="shared" si="0"/>
        <v>7684</v>
      </c>
      <c r="J8" s="105">
        <f t="shared" si="1"/>
        <v>52566</v>
      </c>
      <c r="K8" s="106">
        <f>J8/'Closed Transactions'!J8</f>
        <v>103.07058823529412</v>
      </c>
      <c r="L8" s="1028">
        <f>SUM(J3:J8)/'Closed Transactions'!K8</f>
        <v>110.26257545271629</v>
      </c>
    </row>
    <row r="9" spans="1:12" ht="13.5" thickBot="1" x14ac:dyDescent="0.25">
      <c r="A9" s="30">
        <v>36708</v>
      </c>
      <c r="B9" s="690">
        <v>24313</v>
      </c>
      <c r="C9" s="690">
        <v>4668</v>
      </c>
      <c r="D9" s="106">
        <v>4037</v>
      </c>
      <c r="E9" s="690">
        <v>3497</v>
      </c>
      <c r="F9" s="690">
        <v>1353</v>
      </c>
      <c r="G9" s="690">
        <v>1085</v>
      </c>
      <c r="H9" s="690">
        <v>0</v>
      </c>
      <c r="I9" s="689">
        <f t="shared" si="0"/>
        <v>2438</v>
      </c>
      <c r="J9" s="105">
        <f t="shared" si="1"/>
        <v>38953</v>
      </c>
      <c r="K9" s="106">
        <f>J9/'Closed Transactions'!J9</f>
        <v>103.32360742705571</v>
      </c>
      <c r="L9" s="1028">
        <f>SUM(J3:J9)/'Closed Transactions'!K9</f>
        <v>109.48377493301578</v>
      </c>
    </row>
    <row r="10" spans="1:12" ht="13.5" thickBot="1" x14ac:dyDescent="0.25">
      <c r="A10" s="30">
        <v>36739</v>
      </c>
      <c r="B10" s="690">
        <v>27776</v>
      </c>
      <c r="C10" s="690">
        <v>3346</v>
      </c>
      <c r="D10" s="106">
        <v>3597</v>
      </c>
      <c r="E10" s="690">
        <v>2075</v>
      </c>
      <c r="F10" s="690">
        <v>2285</v>
      </c>
      <c r="G10" s="690">
        <v>756</v>
      </c>
      <c r="H10" s="690">
        <v>0</v>
      </c>
      <c r="I10" s="689">
        <f t="shared" si="0"/>
        <v>3041</v>
      </c>
      <c r="J10" s="105">
        <f t="shared" si="1"/>
        <v>39835</v>
      </c>
      <c r="K10" s="106">
        <f>J10/'Closed Transactions'!J10</f>
        <v>108.24728260869566</v>
      </c>
      <c r="L10" s="1028">
        <f>SUM(J3:J10)/'Closed Transactions'!K10</f>
        <v>109.36168500134156</v>
      </c>
    </row>
    <row r="11" spans="1:12" ht="13.5" thickBot="1" x14ac:dyDescent="0.25">
      <c r="A11" s="30">
        <v>36770</v>
      </c>
      <c r="B11" s="690">
        <v>24509</v>
      </c>
      <c r="C11" s="690">
        <v>3183</v>
      </c>
      <c r="D11" s="106">
        <v>2689</v>
      </c>
      <c r="E11" s="690">
        <v>2345</v>
      </c>
      <c r="F11" s="690">
        <v>2163</v>
      </c>
      <c r="G11" s="690">
        <v>1056</v>
      </c>
      <c r="H11" s="690">
        <v>532</v>
      </c>
      <c r="I11" s="689">
        <f t="shared" si="0"/>
        <v>3751</v>
      </c>
      <c r="J11" s="105">
        <f t="shared" si="1"/>
        <v>36477</v>
      </c>
      <c r="K11" s="106">
        <f>J11/'Closed Transactions'!J11</f>
        <v>104.22</v>
      </c>
      <c r="L11" s="1028">
        <f>SUM(J3:J11)/'Closed Transactions'!K11</f>
        <v>108.92028452293353</v>
      </c>
    </row>
    <row r="12" spans="1:12" ht="13.5" thickBot="1" x14ac:dyDescent="0.25">
      <c r="A12" s="30">
        <v>36800</v>
      </c>
      <c r="B12" s="690">
        <v>30411</v>
      </c>
      <c r="C12" s="690">
        <v>4634</v>
      </c>
      <c r="D12" s="106">
        <v>3942</v>
      </c>
      <c r="E12" s="690">
        <v>2399</v>
      </c>
      <c r="F12" s="690">
        <v>2492</v>
      </c>
      <c r="G12" s="690">
        <v>1523</v>
      </c>
      <c r="H12" s="690">
        <v>225</v>
      </c>
      <c r="I12" s="689">
        <f t="shared" si="0"/>
        <v>4240</v>
      </c>
      <c r="J12" s="105">
        <f t="shared" si="1"/>
        <v>45626</v>
      </c>
      <c r="K12" s="106">
        <f>J12/'Closed Transactions'!J12</f>
        <v>111.55501222493888</v>
      </c>
      <c r="L12" s="1028">
        <f>SUM(J3:J12)/'Closed Transactions'!K12</f>
        <v>109.16049933125278</v>
      </c>
    </row>
    <row r="13" spans="1:12" ht="13.5" thickBot="1" x14ac:dyDescent="0.25">
      <c r="A13" s="30">
        <v>36831</v>
      </c>
      <c r="B13" s="690">
        <v>24165</v>
      </c>
      <c r="C13" s="690">
        <v>5496</v>
      </c>
      <c r="D13" s="106">
        <v>2047</v>
      </c>
      <c r="E13" s="690">
        <v>1571</v>
      </c>
      <c r="F13" s="690">
        <v>2037</v>
      </c>
      <c r="G13" s="690">
        <v>1898</v>
      </c>
      <c r="H13" s="690">
        <v>0</v>
      </c>
      <c r="I13" s="689">
        <f t="shared" si="0"/>
        <v>3935</v>
      </c>
      <c r="J13" s="105">
        <f t="shared" si="1"/>
        <v>37214</v>
      </c>
      <c r="K13" s="106">
        <f>J13/'Closed Transactions'!J13</f>
        <v>99.769436997319033</v>
      </c>
      <c r="L13" s="1028">
        <f>SUM(J3:J13)/'Closed Transactions'!K13</f>
        <v>108.43959662481993</v>
      </c>
    </row>
    <row r="14" spans="1:12" ht="13.5" thickBot="1" x14ac:dyDescent="0.25">
      <c r="A14" s="31">
        <v>36861</v>
      </c>
      <c r="B14" s="691">
        <v>24187</v>
      </c>
      <c r="C14" s="691">
        <v>5205</v>
      </c>
      <c r="D14" s="107">
        <v>3642</v>
      </c>
      <c r="E14" s="691">
        <v>3480</v>
      </c>
      <c r="F14" s="691">
        <v>2086</v>
      </c>
      <c r="G14" s="691">
        <v>1210</v>
      </c>
      <c r="H14" s="691">
        <v>0</v>
      </c>
      <c r="I14" s="689">
        <f t="shared" si="0"/>
        <v>3296</v>
      </c>
      <c r="J14" s="105">
        <f t="shared" si="1"/>
        <v>39810</v>
      </c>
      <c r="K14" s="107">
        <f>J14/'Closed Transactions'!J14</f>
        <v>101.81585677749361</v>
      </c>
      <c r="L14" s="1029">
        <f>SUM(J3:J14)/'Closed Transactions'!K14</f>
        <v>107.94628571428571</v>
      </c>
    </row>
    <row r="15" spans="1:12" ht="13.5" thickBot="1" x14ac:dyDescent="0.25">
      <c r="A15" s="32">
        <v>36892</v>
      </c>
      <c r="B15" s="692">
        <v>24750</v>
      </c>
      <c r="C15" s="692">
        <v>4298</v>
      </c>
      <c r="D15" s="108">
        <v>4674</v>
      </c>
      <c r="E15" s="692">
        <v>1739</v>
      </c>
      <c r="F15" s="692">
        <v>3773</v>
      </c>
      <c r="G15" s="692">
        <v>2013</v>
      </c>
      <c r="H15" s="692">
        <v>376</v>
      </c>
      <c r="I15" s="693">
        <f t="shared" si="0"/>
        <v>6162</v>
      </c>
      <c r="J15" s="108">
        <f t="shared" si="1"/>
        <v>41623</v>
      </c>
      <c r="K15" s="108">
        <f>J15/'Closed Transactions'!J15</f>
        <v>106.72564102564102</v>
      </c>
      <c r="L15" s="1030">
        <f>J15/'Closed Transactions'!K15</f>
        <v>106.72564102564102</v>
      </c>
    </row>
    <row r="16" spans="1:12" ht="13.5" thickBot="1" x14ac:dyDescent="0.25">
      <c r="A16" s="33">
        <v>36923</v>
      </c>
      <c r="B16" s="694">
        <v>23870</v>
      </c>
      <c r="C16" s="694">
        <v>4924</v>
      </c>
      <c r="D16" s="109">
        <v>4356</v>
      </c>
      <c r="E16" s="694">
        <v>4636</v>
      </c>
      <c r="F16" s="694">
        <v>1977</v>
      </c>
      <c r="G16" s="694">
        <v>998</v>
      </c>
      <c r="H16" s="694">
        <v>495</v>
      </c>
      <c r="I16" s="693">
        <f t="shared" si="0"/>
        <v>3470</v>
      </c>
      <c r="J16" s="108">
        <f t="shared" si="1"/>
        <v>41256</v>
      </c>
      <c r="K16" s="109">
        <f>J16/'Closed Transactions'!J16</f>
        <v>110.60589812332439</v>
      </c>
      <c r="L16" s="1031">
        <f>(J15+J16)/'Closed Transactions'!K16</f>
        <v>108.62254259501965</v>
      </c>
    </row>
    <row r="17" spans="1:12" ht="13.5" thickBot="1" x14ac:dyDescent="0.25">
      <c r="A17" s="33">
        <v>36951</v>
      </c>
      <c r="B17" s="694">
        <v>39989</v>
      </c>
      <c r="C17" s="694">
        <v>4432</v>
      </c>
      <c r="D17" s="109">
        <v>8094</v>
      </c>
      <c r="E17" s="694">
        <v>4156</v>
      </c>
      <c r="F17" s="694">
        <v>2739</v>
      </c>
      <c r="G17" s="694">
        <v>1697</v>
      </c>
      <c r="H17" s="694">
        <v>408</v>
      </c>
      <c r="I17" s="693">
        <f t="shared" si="0"/>
        <v>4844</v>
      </c>
      <c r="J17" s="108">
        <f t="shared" si="1"/>
        <v>61515</v>
      </c>
      <c r="K17" s="109">
        <f>J17/'Closed Transactions'!J17</f>
        <v>108.68374558303887</v>
      </c>
      <c r="L17" s="1031">
        <f>SUM(J15:J17)/'Closed Transactions'!K17</f>
        <v>108.64860797592175</v>
      </c>
    </row>
    <row r="18" spans="1:12" ht="13.5" thickBot="1" x14ac:dyDescent="0.25">
      <c r="A18" s="33">
        <v>36982</v>
      </c>
      <c r="B18" s="694">
        <v>37146</v>
      </c>
      <c r="C18" s="694">
        <v>8667</v>
      </c>
      <c r="D18" s="109">
        <v>6830</v>
      </c>
      <c r="E18" s="694">
        <v>3428</v>
      </c>
      <c r="F18" s="694">
        <v>4418</v>
      </c>
      <c r="G18" s="694">
        <v>1299</v>
      </c>
      <c r="H18" s="694">
        <v>471</v>
      </c>
      <c r="I18" s="693">
        <f t="shared" si="0"/>
        <v>6188</v>
      </c>
      <c r="J18" s="108">
        <f t="shared" si="1"/>
        <v>62259</v>
      </c>
      <c r="K18" s="109">
        <f>J18/'Closed Transactions'!J18</f>
        <v>109.03502626970227</v>
      </c>
      <c r="L18" s="1031">
        <f>SUM(J15:J18)/'Closed Transactions'!K18</f>
        <v>108.76473684210526</v>
      </c>
    </row>
    <row r="19" spans="1:12" ht="13.5" thickBot="1" x14ac:dyDescent="0.25">
      <c r="A19" s="33">
        <v>37012</v>
      </c>
      <c r="B19" s="694">
        <v>34909</v>
      </c>
      <c r="C19" s="694">
        <v>5550</v>
      </c>
      <c r="D19" s="109">
        <v>5719</v>
      </c>
      <c r="E19" s="694">
        <v>6393</v>
      </c>
      <c r="F19" s="694">
        <v>2669</v>
      </c>
      <c r="G19" s="694">
        <v>1090</v>
      </c>
      <c r="H19" s="694">
        <v>754</v>
      </c>
      <c r="I19" s="693">
        <f t="shared" si="0"/>
        <v>4513</v>
      </c>
      <c r="J19" s="108">
        <f t="shared" si="1"/>
        <v>57084</v>
      </c>
      <c r="K19" s="109">
        <f>J19/'Closed Transactions'!J19</f>
        <v>104.54945054945055</v>
      </c>
      <c r="L19" s="1031">
        <f>SUM(J15:J19)/'Closed Transactions'!K19</f>
        <v>107.82379394930499</v>
      </c>
    </row>
    <row r="20" spans="1:12" ht="13.5" thickBot="1" x14ac:dyDescent="0.25">
      <c r="A20" s="33">
        <v>37043</v>
      </c>
      <c r="B20" s="694">
        <v>42360</v>
      </c>
      <c r="C20" s="694">
        <v>6156</v>
      </c>
      <c r="D20" s="109">
        <v>5950</v>
      </c>
      <c r="E20" s="694">
        <v>3361</v>
      </c>
      <c r="F20" s="694">
        <v>2807</v>
      </c>
      <c r="G20" s="694">
        <v>1889</v>
      </c>
      <c r="H20" s="694">
        <v>443</v>
      </c>
      <c r="I20" s="693">
        <f t="shared" si="0"/>
        <v>5139</v>
      </c>
      <c r="J20" s="108">
        <f t="shared" si="1"/>
        <v>62966</v>
      </c>
      <c r="K20" s="109">
        <f>J20/'Closed Transactions'!J20</f>
        <v>108.74956822107082</v>
      </c>
      <c r="L20" s="1031">
        <f>SUM(J15:J20)/'Closed Transactions'!K20</f>
        <v>108.00099173553718</v>
      </c>
    </row>
    <row r="21" spans="1:12" ht="13.5" thickBot="1" x14ac:dyDescent="0.25">
      <c r="A21" s="33">
        <v>37073</v>
      </c>
      <c r="B21" s="694">
        <v>35055</v>
      </c>
      <c r="C21" s="694">
        <v>6601</v>
      </c>
      <c r="D21" s="109">
        <v>3978</v>
      </c>
      <c r="E21" s="694">
        <v>5134</v>
      </c>
      <c r="F21" s="694">
        <v>1579</v>
      </c>
      <c r="G21" s="694">
        <v>1360</v>
      </c>
      <c r="H21" s="694">
        <v>99</v>
      </c>
      <c r="I21" s="693">
        <f t="shared" si="0"/>
        <v>3038</v>
      </c>
      <c r="J21" s="108">
        <f t="shared" si="1"/>
        <v>53806</v>
      </c>
      <c r="K21" s="109">
        <f>J21/'Closed Transactions'!J21</f>
        <v>118.51541850220265</v>
      </c>
      <c r="L21" s="1031">
        <f>SUM(J15:J21)/'Closed Transactions'!K21</f>
        <v>109.3730957171601</v>
      </c>
    </row>
    <row r="22" spans="1:12" ht="13.5" thickBot="1" x14ac:dyDescent="0.25">
      <c r="A22" s="33">
        <v>37104</v>
      </c>
      <c r="B22" s="694">
        <v>38188</v>
      </c>
      <c r="C22" s="694">
        <v>3972</v>
      </c>
      <c r="D22" s="109">
        <v>5739</v>
      </c>
      <c r="E22" s="694">
        <v>3636</v>
      </c>
      <c r="F22" s="694">
        <v>5796</v>
      </c>
      <c r="G22" s="694">
        <v>3238</v>
      </c>
      <c r="H22" s="694">
        <v>165</v>
      </c>
      <c r="I22" s="693">
        <f t="shared" si="0"/>
        <v>9199</v>
      </c>
      <c r="J22" s="108">
        <f t="shared" si="1"/>
        <v>60734</v>
      </c>
      <c r="K22" s="109">
        <f>J22/'Closed Transactions'!J22</f>
        <v>113.94746716697937</v>
      </c>
      <c r="L22" s="1031">
        <f>SUM(J15:J22)/'Closed Transactions'!K22</f>
        <v>109.98080757726819</v>
      </c>
    </row>
    <row r="23" spans="1:12" ht="13.5" thickBot="1" x14ac:dyDescent="0.25">
      <c r="A23" s="33">
        <v>37135</v>
      </c>
      <c r="B23" s="694">
        <v>28523</v>
      </c>
      <c r="C23" s="694">
        <v>5158</v>
      </c>
      <c r="D23" s="109">
        <v>3569</v>
      </c>
      <c r="E23" s="694">
        <v>3266</v>
      </c>
      <c r="F23" s="694">
        <v>1980</v>
      </c>
      <c r="G23" s="694">
        <v>228</v>
      </c>
      <c r="H23" s="694">
        <v>428</v>
      </c>
      <c r="I23" s="693">
        <f t="shared" si="0"/>
        <v>2636</v>
      </c>
      <c r="J23" s="108">
        <f t="shared" si="1"/>
        <v>43152</v>
      </c>
      <c r="K23" s="109">
        <f>J23/'Closed Transactions'!J23</f>
        <v>113.85751978891821</v>
      </c>
      <c r="L23" s="1031">
        <f>SUM(J15:J23)/'Closed Transactions'!K23</f>
        <v>110.31541790025051</v>
      </c>
    </row>
    <row r="24" spans="1:12" ht="13.5" thickBot="1" x14ac:dyDescent="0.25">
      <c r="A24" s="33">
        <v>37165</v>
      </c>
      <c r="B24" s="694">
        <v>26304</v>
      </c>
      <c r="C24" s="694">
        <v>4347</v>
      </c>
      <c r="D24" s="109">
        <v>6934</v>
      </c>
      <c r="E24" s="694">
        <v>2096</v>
      </c>
      <c r="F24" s="694">
        <v>1724</v>
      </c>
      <c r="G24" s="694">
        <v>905</v>
      </c>
      <c r="H24" s="694">
        <v>4</v>
      </c>
      <c r="I24" s="693">
        <f t="shared" si="0"/>
        <v>2633</v>
      </c>
      <c r="J24" s="108">
        <f t="shared" si="1"/>
        <v>42314</v>
      </c>
      <c r="K24" s="109">
        <f>J24/'Closed Transactions'!J24</f>
        <v>114.36216216216216</v>
      </c>
      <c r="L24" s="1031">
        <f>SUM(J15:J24)/'Closed Transactions'!K24</f>
        <v>110.62990968283974</v>
      </c>
    </row>
    <row r="25" spans="1:12" ht="13.5" thickBot="1" x14ac:dyDescent="0.25">
      <c r="A25" s="33">
        <v>37196</v>
      </c>
      <c r="B25" s="694">
        <v>25585</v>
      </c>
      <c r="C25" s="694">
        <v>5194</v>
      </c>
      <c r="D25" s="109">
        <v>4766</v>
      </c>
      <c r="E25" s="694">
        <v>2557</v>
      </c>
      <c r="F25" s="694">
        <v>3569</v>
      </c>
      <c r="G25" s="694">
        <v>1277</v>
      </c>
      <c r="H25" s="694">
        <v>0</v>
      </c>
      <c r="I25" s="693">
        <f t="shared" si="0"/>
        <v>4846</v>
      </c>
      <c r="J25" s="108">
        <f t="shared" si="1"/>
        <v>42948</v>
      </c>
      <c r="K25" s="109">
        <f>J25/'Closed Transactions'!J25</f>
        <v>116.07567567567567</v>
      </c>
      <c r="L25" s="1031">
        <f>SUM(J15:J25)/'Closed Transactions'!K25</f>
        <v>111.02260767881505</v>
      </c>
    </row>
    <row r="26" spans="1:12" ht="13.5" thickBot="1" x14ac:dyDescent="0.25">
      <c r="A26" s="34">
        <v>37226</v>
      </c>
      <c r="B26" s="695">
        <v>26874</v>
      </c>
      <c r="C26" s="695">
        <v>3700</v>
      </c>
      <c r="D26" s="110">
        <v>6143</v>
      </c>
      <c r="E26" s="695">
        <v>1559</v>
      </c>
      <c r="F26" s="695">
        <v>4477</v>
      </c>
      <c r="G26" s="695">
        <v>902</v>
      </c>
      <c r="H26" s="695">
        <v>0</v>
      </c>
      <c r="I26" s="693">
        <f t="shared" si="0"/>
        <v>5379</v>
      </c>
      <c r="J26" s="108">
        <f t="shared" si="1"/>
        <v>43655</v>
      </c>
      <c r="K26" s="110">
        <f>J26/'Closed Transactions'!J26</f>
        <v>112.51288659793815</v>
      </c>
      <c r="L26" s="1032">
        <f>SUM(J15:J26)/'Closed Transactions'!K26</f>
        <v>111.12737814821526</v>
      </c>
    </row>
    <row r="27" spans="1:12" ht="13.5" thickBot="1" x14ac:dyDescent="0.25">
      <c r="A27" s="35">
        <v>37257</v>
      </c>
      <c r="B27" s="696">
        <v>20148</v>
      </c>
      <c r="C27" s="696">
        <v>5411</v>
      </c>
      <c r="D27" s="105">
        <v>4794</v>
      </c>
      <c r="E27" s="696">
        <v>3122</v>
      </c>
      <c r="F27" s="696">
        <v>3051</v>
      </c>
      <c r="G27" s="696">
        <v>680</v>
      </c>
      <c r="H27" s="696">
        <v>172</v>
      </c>
      <c r="I27" s="689">
        <f t="shared" si="0"/>
        <v>3903</v>
      </c>
      <c r="J27" s="105">
        <f t="shared" si="1"/>
        <v>37378</v>
      </c>
      <c r="K27" s="105">
        <f>J27/'Closed Transactions'!J27</f>
        <v>102.96969696969697</v>
      </c>
      <c r="L27" s="1027">
        <f>J27/'Closed Transactions'!K27</f>
        <v>102.96969696969697</v>
      </c>
    </row>
    <row r="28" spans="1:12" ht="13.5" thickBot="1" x14ac:dyDescent="0.25">
      <c r="A28" s="39">
        <v>37288</v>
      </c>
      <c r="B28" s="697">
        <v>25168</v>
      </c>
      <c r="C28" s="697">
        <v>4463</v>
      </c>
      <c r="D28" s="106">
        <v>5587</v>
      </c>
      <c r="E28" s="697">
        <v>2074</v>
      </c>
      <c r="F28" s="697">
        <v>3877</v>
      </c>
      <c r="G28" s="697">
        <v>1000</v>
      </c>
      <c r="H28" s="697">
        <v>134</v>
      </c>
      <c r="I28" s="689">
        <f t="shared" si="0"/>
        <v>5011</v>
      </c>
      <c r="J28" s="105">
        <f t="shared" si="1"/>
        <v>42303</v>
      </c>
      <c r="K28" s="106">
        <f>J28/'Closed Transactions'!J28</f>
        <v>107.91581632653062</v>
      </c>
      <c r="L28" s="1028">
        <f>(J27+J28)/'Closed Transactions'!K28</f>
        <v>105.53774834437085</v>
      </c>
    </row>
    <row r="29" spans="1:12" ht="13.5" thickBot="1" x14ac:dyDescent="0.25">
      <c r="A29" s="39">
        <v>37316</v>
      </c>
      <c r="B29" s="697">
        <v>34123</v>
      </c>
      <c r="C29" s="697">
        <v>5578</v>
      </c>
      <c r="D29" s="106">
        <v>6902</v>
      </c>
      <c r="E29" s="697">
        <v>5616</v>
      </c>
      <c r="F29" s="697">
        <v>7936</v>
      </c>
      <c r="G29" s="697">
        <v>2907</v>
      </c>
      <c r="H29" s="697">
        <v>405</v>
      </c>
      <c r="I29" s="689">
        <f t="shared" si="0"/>
        <v>11248</v>
      </c>
      <c r="J29" s="105">
        <f t="shared" si="1"/>
        <v>63467</v>
      </c>
      <c r="K29" s="106">
        <f>J29/'Closed Transactions'!J29</f>
        <v>113.9443447037702</v>
      </c>
      <c r="L29" s="1028">
        <f>SUM(J27:J29)/'Closed Transactions'!K29</f>
        <v>109.10670731707317</v>
      </c>
    </row>
    <row r="30" spans="1:12" ht="13.5" thickBot="1" x14ac:dyDescent="0.25">
      <c r="A30" s="39">
        <v>37347</v>
      </c>
      <c r="B30" s="697">
        <v>39029</v>
      </c>
      <c r="C30" s="697">
        <v>8078</v>
      </c>
      <c r="D30" s="106">
        <v>9204</v>
      </c>
      <c r="E30" s="697">
        <v>6274</v>
      </c>
      <c r="F30" s="697">
        <v>7465</v>
      </c>
      <c r="G30" s="697">
        <v>1841</v>
      </c>
      <c r="H30" s="697">
        <v>1156</v>
      </c>
      <c r="I30" s="689">
        <f t="shared" si="0"/>
        <v>10462</v>
      </c>
      <c r="J30" s="105">
        <f t="shared" si="1"/>
        <v>73047</v>
      </c>
      <c r="K30" s="106">
        <f>J30/'Closed Transactions'!J30</f>
        <v>104.50214592274678</v>
      </c>
      <c r="L30" s="1028">
        <f>SUM(J27:J30)/'Closed Transactions'!K30</f>
        <v>107.50621581302835</v>
      </c>
    </row>
    <row r="31" spans="1:12" ht="13.5" thickBot="1" x14ac:dyDescent="0.25">
      <c r="A31" s="39">
        <v>37377</v>
      </c>
      <c r="B31" s="697">
        <v>36467</v>
      </c>
      <c r="C31" s="697">
        <v>7032</v>
      </c>
      <c r="D31" s="106">
        <v>9935</v>
      </c>
      <c r="E31" s="697">
        <v>3242</v>
      </c>
      <c r="F31" s="697">
        <v>8293</v>
      </c>
      <c r="G31" s="697">
        <v>5111</v>
      </c>
      <c r="H31" s="697">
        <v>398</v>
      </c>
      <c r="I31" s="689">
        <f t="shared" si="0"/>
        <v>13802</v>
      </c>
      <c r="J31" s="105">
        <f t="shared" si="1"/>
        <v>70478</v>
      </c>
      <c r="K31" s="106">
        <f>J31/'Closed Transactions'!J31</f>
        <v>110.64050235478807</v>
      </c>
      <c r="L31" s="1028">
        <f>SUM(J27:J31)/'Closed Transactions'!K31</f>
        <v>108.26019637462235</v>
      </c>
    </row>
    <row r="32" spans="1:12" ht="13.5" thickBot="1" x14ac:dyDescent="0.25">
      <c r="A32" s="39">
        <v>37408</v>
      </c>
      <c r="B32" s="697">
        <v>30267</v>
      </c>
      <c r="C32" s="697">
        <v>5630</v>
      </c>
      <c r="D32" s="106">
        <v>8590</v>
      </c>
      <c r="E32" s="697">
        <v>3449</v>
      </c>
      <c r="F32" s="697">
        <v>4242</v>
      </c>
      <c r="G32" s="697">
        <v>2762</v>
      </c>
      <c r="H32" s="697">
        <v>491</v>
      </c>
      <c r="I32" s="689">
        <f t="shared" si="0"/>
        <v>7495</v>
      </c>
      <c r="J32" s="105">
        <f t="shared" si="1"/>
        <v>55431</v>
      </c>
      <c r="K32" s="106">
        <f>J32/'Closed Transactions'!J32</f>
        <v>98.281914893617028</v>
      </c>
      <c r="L32" s="1028">
        <f>SUM(J27:J32)/'Closed Transactions'!K32</f>
        <v>106.50809464508094</v>
      </c>
    </row>
    <row r="33" spans="1:12" ht="13.5" thickBot="1" x14ac:dyDescent="0.25">
      <c r="A33" s="39">
        <v>37438</v>
      </c>
      <c r="B33" s="697">
        <v>26316</v>
      </c>
      <c r="C33" s="697">
        <v>7198</v>
      </c>
      <c r="D33" s="106">
        <v>6175</v>
      </c>
      <c r="E33" s="697">
        <v>2977</v>
      </c>
      <c r="F33" s="697">
        <v>7512</v>
      </c>
      <c r="G33" s="697">
        <v>2172</v>
      </c>
      <c r="H33" s="697">
        <v>0</v>
      </c>
      <c r="I33" s="689">
        <f t="shared" si="0"/>
        <v>9684</v>
      </c>
      <c r="J33" s="105">
        <f t="shared" si="1"/>
        <v>52350</v>
      </c>
      <c r="K33" s="106">
        <f>J33/'Closed Transactions'!J33</f>
        <v>102.64705882352941</v>
      </c>
      <c r="L33" s="1028">
        <f>SUM(J27:J33)/'Closed Transactions'!K33</f>
        <v>105.97904352498657</v>
      </c>
    </row>
    <row r="34" spans="1:12" ht="13.5" thickBot="1" x14ac:dyDescent="0.25">
      <c r="A34" s="39">
        <v>37469</v>
      </c>
      <c r="B34" s="697">
        <v>29698</v>
      </c>
      <c r="C34" s="697">
        <v>6865</v>
      </c>
      <c r="D34" s="106">
        <v>8208</v>
      </c>
      <c r="E34" s="697">
        <v>2346</v>
      </c>
      <c r="F34" s="697">
        <v>8127</v>
      </c>
      <c r="G34" s="697">
        <v>1812</v>
      </c>
      <c r="H34" s="697">
        <v>724</v>
      </c>
      <c r="I34" s="689">
        <f t="shared" si="0"/>
        <v>10663</v>
      </c>
      <c r="J34" s="105">
        <f t="shared" si="1"/>
        <v>57780</v>
      </c>
      <c r="K34" s="106">
        <f>J34/'Closed Transactions'!J34</f>
        <v>110.47801147227534</v>
      </c>
      <c r="L34" s="1028">
        <f>SUM(J27:J34)/'Closed Transactions'!K34</f>
        <v>106.53333333333333</v>
      </c>
    </row>
    <row r="35" spans="1:12" ht="13.5" thickBot="1" x14ac:dyDescent="0.25">
      <c r="A35" s="39">
        <v>37500</v>
      </c>
      <c r="B35" s="697">
        <v>25810</v>
      </c>
      <c r="C35" s="697">
        <v>4491</v>
      </c>
      <c r="D35" s="106">
        <v>5049</v>
      </c>
      <c r="E35" s="697">
        <v>3812</v>
      </c>
      <c r="F35" s="697">
        <v>2053</v>
      </c>
      <c r="G35" s="697">
        <v>2960</v>
      </c>
      <c r="H35" s="697">
        <v>46</v>
      </c>
      <c r="I35" s="689">
        <f t="shared" si="0"/>
        <v>5059</v>
      </c>
      <c r="J35" s="105">
        <f t="shared" si="1"/>
        <v>44221</v>
      </c>
      <c r="K35" s="106">
        <f>J35/'Closed Transactions'!J35</f>
        <v>106.04556354916068</v>
      </c>
      <c r="L35" s="1028">
        <f>SUM(J27:J35)/'Closed Transactions'!K35</f>
        <v>106.48970398970398</v>
      </c>
    </row>
    <row r="36" spans="1:12" ht="13.5" thickBot="1" x14ac:dyDescent="0.25">
      <c r="A36" s="39">
        <v>37530</v>
      </c>
      <c r="B36" s="697">
        <v>26492</v>
      </c>
      <c r="C36" s="697">
        <v>5823</v>
      </c>
      <c r="D36" s="106">
        <v>4069</v>
      </c>
      <c r="E36" s="697">
        <v>1773</v>
      </c>
      <c r="F36" s="697">
        <v>2027</v>
      </c>
      <c r="G36" s="697">
        <v>934</v>
      </c>
      <c r="H36" s="697">
        <v>0</v>
      </c>
      <c r="I36" s="689">
        <f t="shared" si="0"/>
        <v>2961</v>
      </c>
      <c r="J36" s="105">
        <f t="shared" si="1"/>
        <v>41118</v>
      </c>
      <c r="K36" s="106">
        <f>J36/'Closed Transactions'!J36</f>
        <v>93.876712328767127</v>
      </c>
      <c r="L36" s="1028">
        <f>SUM(J27:J36)/'Closed Transactions'!K36</f>
        <v>105.40647058823529</v>
      </c>
    </row>
    <row r="37" spans="1:12" ht="13.5" thickBot="1" x14ac:dyDescent="0.25">
      <c r="A37" s="39">
        <v>37561</v>
      </c>
      <c r="B37" s="697">
        <v>22852</v>
      </c>
      <c r="C37" s="697">
        <v>6391</v>
      </c>
      <c r="D37" s="106">
        <v>4821</v>
      </c>
      <c r="E37" s="697">
        <v>2717</v>
      </c>
      <c r="F37" s="697">
        <v>3529</v>
      </c>
      <c r="G37" s="697">
        <v>1414</v>
      </c>
      <c r="H37" s="697">
        <v>0</v>
      </c>
      <c r="I37" s="689">
        <f t="shared" si="0"/>
        <v>4943</v>
      </c>
      <c r="J37" s="105">
        <f t="shared" si="1"/>
        <v>41724</v>
      </c>
      <c r="K37" s="106">
        <f>J37/'Closed Transactions'!J37</f>
        <v>92.926503340757236</v>
      </c>
      <c r="L37" s="1028">
        <f>SUM(J27:J37)/'Closed Transactions'!K37</f>
        <v>104.39664804469274</v>
      </c>
    </row>
    <row r="38" spans="1:12" ht="13.5" thickBot="1" x14ac:dyDescent="0.25">
      <c r="A38" s="54">
        <v>37591</v>
      </c>
      <c r="B38" s="698">
        <v>26211</v>
      </c>
      <c r="C38" s="698">
        <v>5118</v>
      </c>
      <c r="D38" s="111">
        <v>5220</v>
      </c>
      <c r="E38" s="698">
        <v>3711</v>
      </c>
      <c r="F38" s="698">
        <v>2703</v>
      </c>
      <c r="G38" s="698">
        <v>251</v>
      </c>
      <c r="H38" s="698">
        <v>1164</v>
      </c>
      <c r="I38" s="689">
        <f t="shared" si="0"/>
        <v>4118</v>
      </c>
      <c r="J38" s="105">
        <f t="shared" si="1"/>
        <v>44378</v>
      </c>
      <c r="K38" s="111">
        <f>J38/'Closed Transactions'!J38</f>
        <v>105.1611374407583</v>
      </c>
      <c r="L38" s="1033">
        <f>SUM(J27:J38)/'Closed Transactions'!K38</f>
        <v>104.45067827834534</v>
      </c>
    </row>
    <row r="39" spans="1:12" ht="13.5" thickBot="1" x14ac:dyDescent="0.25">
      <c r="A39" s="32">
        <v>37622</v>
      </c>
      <c r="B39" s="108">
        <v>24330</v>
      </c>
      <c r="C39" s="108">
        <v>10853</v>
      </c>
      <c r="D39" s="108">
        <v>6201</v>
      </c>
      <c r="E39" s="108">
        <v>3613</v>
      </c>
      <c r="F39" s="108">
        <v>6967</v>
      </c>
      <c r="G39" s="108">
        <v>2128</v>
      </c>
      <c r="H39" s="108">
        <v>36</v>
      </c>
      <c r="I39" s="693">
        <f t="shared" si="0"/>
        <v>9131</v>
      </c>
      <c r="J39" s="108">
        <f t="shared" si="1"/>
        <v>54128</v>
      </c>
      <c r="K39" s="108">
        <f>J39/'Closed Transactions'!J39</f>
        <v>111.83471074380165</v>
      </c>
      <c r="L39" s="1030">
        <f>K39</f>
        <v>111.83471074380165</v>
      </c>
    </row>
    <row r="40" spans="1:12" x14ac:dyDescent="0.2">
      <c r="A40" s="33">
        <v>37653</v>
      </c>
      <c r="B40" s="109">
        <v>25797</v>
      </c>
      <c r="C40" s="109">
        <v>14337</v>
      </c>
      <c r="D40" s="109">
        <v>5109</v>
      </c>
      <c r="E40" s="109">
        <v>3751</v>
      </c>
      <c r="F40" s="109">
        <v>5576</v>
      </c>
      <c r="G40" s="109">
        <v>3802</v>
      </c>
      <c r="H40" s="109">
        <v>33</v>
      </c>
      <c r="I40" s="693">
        <f t="shared" si="0"/>
        <v>9411</v>
      </c>
      <c r="J40" s="108">
        <f t="shared" si="1"/>
        <v>58405</v>
      </c>
      <c r="K40" s="112">
        <f>J40/'Closed Transactions'!J40</f>
        <v>121.67708333333333</v>
      </c>
      <c r="L40" s="1031">
        <f>(J39+J40)/'Closed Transactions'!K40</f>
        <v>116.73547717842324</v>
      </c>
    </row>
    <row r="41" spans="1:12" x14ac:dyDescent="0.2">
      <c r="A41" s="33">
        <v>37681</v>
      </c>
      <c r="B41" s="694">
        <v>41416</v>
      </c>
      <c r="C41" s="694">
        <v>26964</v>
      </c>
      <c r="D41" s="694">
        <v>10313</v>
      </c>
      <c r="E41" s="694">
        <v>3994</v>
      </c>
      <c r="F41" s="694">
        <v>9416</v>
      </c>
      <c r="G41" s="694">
        <v>3920</v>
      </c>
      <c r="H41" s="694">
        <v>695</v>
      </c>
      <c r="I41" s="694">
        <f t="shared" si="0"/>
        <v>14031</v>
      </c>
      <c r="J41" s="694">
        <f t="shared" si="1"/>
        <v>96718</v>
      </c>
      <c r="K41" s="112">
        <f>J41/'Closed Transactions'!J41</f>
        <v>146.7647951441578</v>
      </c>
      <c r="L41" s="1031">
        <f>SUM(J39:J41)/'Closed Transactions'!K41</f>
        <v>128.92852741836106</v>
      </c>
    </row>
    <row r="42" spans="1:12" x14ac:dyDescent="0.2">
      <c r="A42" s="33">
        <v>37712</v>
      </c>
      <c r="B42" s="109">
        <v>48659</v>
      </c>
      <c r="C42" s="109">
        <v>28684</v>
      </c>
      <c r="D42" s="109">
        <v>14318</v>
      </c>
      <c r="E42" s="109">
        <v>7179</v>
      </c>
      <c r="F42" s="109">
        <v>3838</v>
      </c>
      <c r="G42" s="109">
        <v>3840</v>
      </c>
      <c r="H42" s="109">
        <v>1119</v>
      </c>
      <c r="I42" s="694">
        <f t="shared" ref="I42:I55" si="2">SUM(F42:H42)</f>
        <v>8797</v>
      </c>
      <c r="J42" s="694">
        <f t="shared" ref="J42:J55" si="3">SUM(B42:H42)</f>
        <v>107637</v>
      </c>
      <c r="K42" s="112">
        <f>J42/'Closed Transactions'!J42</f>
        <v>142.00131926121372</v>
      </c>
      <c r="L42" s="1031">
        <f>SUM(J39:J42)/'Closed Transactions'!K42</f>
        <v>133.09029819403611</v>
      </c>
    </row>
    <row r="43" spans="1:12" x14ac:dyDescent="0.2">
      <c r="A43" s="33">
        <v>37742</v>
      </c>
      <c r="B43" s="109">
        <v>32904</v>
      </c>
      <c r="C43" s="109">
        <v>23786</v>
      </c>
      <c r="D43" s="109">
        <v>6838</v>
      </c>
      <c r="E43" s="109">
        <v>3426</v>
      </c>
      <c r="F43" s="109">
        <v>5930</v>
      </c>
      <c r="G43" s="109">
        <v>2801</v>
      </c>
      <c r="H43" s="109">
        <v>0</v>
      </c>
      <c r="I43" s="694">
        <f t="shared" si="2"/>
        <v>8731</v>
      </c>
      <c r="J43" s="694">
        <f t="shared" si="3"/>
        <v>75685</v>
      </c>
      <c r="K43" s="112">
        <f>J43/'Closed Transactions'!J43</f>
        <v>110.16739446870452</v>
      </c>
      <c r="L43" s="1031">
        <f>SUM(J39:J43)/'Closed Transactions'!K43</f>
        <v>127.95730117340287</v>
      </c>
    </row>
    <row r="44" spans="1:12" x14ac:dyDescent="0.2">
      <c r="A44" s="33">
        <v>37773</v>
      </c>
      <c r="B44" s="109">
        <v>33883</v>
      </c>
      <c r="C44" s="109">
        <v>20576</v>
      </c>
      <c r="D44" s="109">
        <v>9208</v>
      </c>
      <c r="E44" s="109">
        <v>5744</v>
      </c>
      <c r="F44" s="109">
        <v>5941</v>
      </c>
      <c r="G44" s="109">
        <v>4765</v>
      </c>
      <c r="H44" s="109">
        <v>475</v>
      </c>
      <c r="I44" s="694">
        <f t="shared" si="2"/>
        <v>11181</v>
      </c>
      <c r="J44" s="694">
        <f t="shared" si="3"/>
        <v>80592</v>
      </c>
      <c r="K44" s="112">
        <f>J44/'Closed Transactions'!J44</f>
        <v>115.62697274031564</v>
      </c>
      <c r="L44" s="1031">
        <f>SUM(J39:J44)/'Closed Transactions'!K44</f>
        <v>125.6746347941567</v>
      </c>
    </row>
    <row r="45" spans="1:12" x14ac:dyDescent="0.2">
      <c r="A45" s="33">
        <v>37803</v>
      </c>
      <c r="B45" s="109">
        <v>47240</v>
      </c>
      <c r="C45" s="109">
        <v>30492</v>
      </c>
      <c r="D45" s="109">
        <v>9246</v>
      </c>
      <c r="E45" s="109">
        <v>4374</v>
      </c>
      <c r="F45" s="109">
        <v>6441</v>
      </c>
      <c r="G45" s="109">
        <v>2164</v>
      </c>
      <c r="H45" s="109">
        <v>441</v>
      </c>
      <c r="I45" s="109">
        <f t="shared" si="2"/>
        <v>9046</v>
      </c>
      <c r="J45" s="109">
        <f t="shared" si="3"/>
        <v>100398</v>
      </c>
      <c r="K45" s="112">
        <f>J45/'Closed Transactions'!J45</f>
        <v>150.97443609022557</v>
      </c>
      <c r="L45" s="1031">
        <f>SUM(J39:J45)/'Closed Transactions'!K45</f>
        <v>129.47246049661399</v>
      </c>
    </row>
    <row r="46" spans="1:12" x14ac:dyDescent="0.2">
      <c r="A46" s="33">
        <v>37834</v>
      </c>
      <c r="B46" s="109">
        <v>39164</v>
      </c>
      <c r="C46" s="109">
        <v>25061</v>
      </c>
      <c r="D46" s="109">
        <v>12353</v>
      </c>
      <c r="E46" s="109">
        <v>3766</v>
      </c>
      <c r="F46" s="109">
        <v>7163</v>
      </c>
      <c r="G46" s="109">
        <v>4240</v>
      </c>
      <c r="H46" s="109">
        <v>1038</v>
      </c>
      <c r="I46" s="109">
        <f t="shared" si="2"/>
        <v>12441</v>
      </c>
      <c r="J46" s="109">
        <f t="shared" si="3"/>
        <v>92785</v>
      </c>
      <c r="K46" s="112">
        <f>J46/'Closed Transactions'!J46</f>
        <v>162.78070175438597</v>
      </c>
      <c r="L46" s="1031">
        <f>SUM(J39:J46)/'Closed Transactions'!K46</f>
        <v>133.2696</v>
      </c>
    </row>
    <row r="47" spans="1:12" x14ac:dyDescent="0.2">
      <c r="A47" s="33">
        <v>37865</v>
      </c>
      <c r="B47" s="109">
        <v>42383</v>
      </c>
      <c r="C47" s="109">
        <v>19164</v>
      </c>
      <c r="D47" s="109">
        <v>7166</v>
      </c>
      <c r="E47" s="109">
        <v>3248</v>
      </c>
      <c r="F47" s="109">
        <v>5935</v>
      </c>
      <c r="G47" s="109">
        <v>3280</v>
      </c>
      <c r="H47" s="109">
        <v>357</v>
      </c>
      <c r="I47" s="109">
        <f t="shared" si="2"/>
        <v>9572</v>
      </c>
      <c r="J47" s="109">
        <f t="shared" si="3"/>
        <v>81533</v>
      </c>
      <c r="K47" s="112">
        <f>J47/'Closed Transactions'!J47</f>
        <v>150.15285451197053</v>
      </c>
      <c r="L47" s="1031">
        <f>SUM(J39:J47)/'Closed Transactions'!K47</f>
        <v>134.92350712610499</v>
      </c>
    </row>
    <row r="48" spans="1:12" x14ac:dyDescent="0.2">
      <c r="A48" s="33">
        <v>37895</v>
      </c>
      <c r="B48" s="109">
        <v>43154</v>
      </c>
      <c r="C48" s="109">
        <v>31459</v>
      </c>
      <c r="D48" s="109">
        <v>11646</v>
      </c>
      <c r="E48" s="109">
        <v>7482</v>
      </c>
      <c r="F48" s="109">
        <v>7108</v>
      </c>
      <c r="G48" s="109">
        <v>4234</v>
      </c>
      <c r="H48" s="109">
        <v>0</v>
      </c>
      <c r="I48" s="109">
        <f t="shared" si="2"/>
        <v>11342</v>
      </c>
      <c r="J48" s="109">
        <f t="shared" si="3"/>
        <v>105083</v>
      </c>
      <c r="K48" s="112">
        <f>J48/'Closed Transactions'!J48</f>
        <v>161.66615384615383</v>
      </c>
      <c r="L48" s="1031">
        <f>SUM(J39:J48)/'Closed Transactions'!K48</f>
        <v>137.73034070725012</v>
      </c>
    </row>
    <row r="49" spans="1:15" x14ac:dyDescent="0.2">
      <c r="A49" s="33">
        <v>37926</v>
      </c>
      <c r="B49" s="109">
        <v>32288</v>
      </c>
      <c r="C49" s="109">
        <v>21549</v>
      </c>
      <c r="D49" s="109">
        <v>5800</v>
      </c>
      <c r="E49" s="109">
        <v>2863</v>
      </c>
      <c r="F49" s="109">
        <v>6204</v>
      </c>
      <c r="G49" s="109">
        <v>6056</v>
      </c>
      <c r="H49" s="109">
        <v>886</v>
      </c>
      <c r="I49" s="109">
        <f t="shared" si="2"/>
        <v>13146</v>
      </c>
      <c r="J49" s="109">
        <f t="shared" si="3"/>
        <v>75646</v>
      </c>
      <c r="K49" s="112">
        <f>J49/'Closed Transactions'!J49</f>
        <v>153.12955465587044</v>
      </c>
      <c r="L49" s="1031">
        <f>SUM(J39:J49)/'Closed Transactions'!K49</f>
        <v>138.86795274413041</v>
      </c>
    </row>
    <row r="50" spans="1:15" ht="13.5" thickBot="1" x14ac:dyDescent="0.25">
      <c r="A50" s="72">
        <v>37956</v>
      </c>
      <c r="B50" s="112">
        <v>45875</v>
      </c>
      <c r="C50" s="112">
        <v>31588</v>
      </c>
      <c r="D50" s="112">
        <v>13670</v>
      </c>
      <c r="E50" s="112">
        <v>9395</v>
      </c>
      <c r="F50" s="112">
        <v>11354</v>
      </c>
      <c r="G50" s="112">
        <v>6254</v>
      </c>
      <c r="H50" s="112">
        <v>767</v>
      </c>
      <c r="I50" s="112">
        <f t="shared" si="2"/>
        <v>18375</v>
      </c>
      <c r="J50" s="112">
        <f t="shared" si="3"/>
        <v>118903</v>
      </c>
      <c r="K50" s="112">
        <f>J50/'Closed Transactions'!J50</f>
        <v>166.99859550561797</v>
      </c>
      <c r="L50" s="1034">
        <f>SUM(J39:J50)/'Closed Transactions'!K50</f>
        <v>141.57494255980538</v>
      </c>
    </row>
    <row r="51" spans="1:15" x14ac:dyDescent="0.2">
      <c r="A51" s="113">
        <v>37990</v>
      </c>
      <c r="B51" s="105">
        <v>39800</v>
      </c>
      <c r="C51" s="105">
        <v>27591</v>
      </c>
      <c r="D51" s="105">
        <v>12513</v>
      </c>
      <c r="E51" s="105">
        <v>7472</v>
      </c>
      <c r="F51" s="105">
        <v>8590</v>
      </c>
      <c r="G51" s="105">
        <v>5873</v>
      </c>
      <c r="H51" s="105">
        <v>382</v>
      </c>
      <c r="I51" s="105">
        <f t="shared" si="2"/>
        <v>14845</v>
      </c>
      <c r="J51" s="105">
        <f t="shared" si="3"/>
        <v>102221</v>
      </c>
      <c r="K51" s="105">
        <f>J51/'Closed Transactions'!J51</f>
        <v>161.4865718799368</v>
      </c>
      <c r="L51" s="1027">
        <f>K51</f>
        <v>161.4865718799368</v>
      </c>
    </row>
    <row r="52" spans="1:15" x14ac:dyDescent="0.2">
      <c r="A52" s="114">
        <v>38021</v>
      </c>
      <c r="B52" s="106">
        <v>43941</v>
      </c>
      <c r="C52" s="106">
        <v>31843</v>
      </c>
      <c r="D52" s="106">
        <v>10471</v>
      </c>
      <c r="E52" s="106">
        <v>8235</v>
      </c>
      <c r="F52" s="106">
        <v>9459</v>
      </c>
      <c r="G52" s="106">
        <v>2541</v>
      </c>
      <c r="H52" s="106">
        <v>1621</v>
      </c>
      <c r="I52" s="106">
        <f t="shared" si="2"/>
        <v>13621</v>
      </c>
      <c r="J52" s="106">
        <f t="shared" si="3"/>
        <v>108111</v>
      </c>
      <c r="K52" s="111">
        <f>J52/'Closed Transactions'!J52</f>
        <v>154.0042735042735</v>
      </c>
      <c r="L52" s="1028">
        <f>(J51+J52)/'Closed Transactions'!K52</f>
        <v>157.55205992509363</v>
      </c>
    </row>
    <row r="53" spans="1:15" x14ac:dyDescent="0.2">
      <c r="A53" s="114">
        <v>38050</v>
      </c>
      <c r="B53" s="106">
        <v>52969</v>
      </c>
      <c r="C53" s="106">
        <v>47393</v>
      </c>
      <c r="D53" s="106">
        <v>19814</v>
      </c>
      <c r="E53" s="106">
        <v>8927</v>
      </c>
      <c r="F53" s="106">
        <v>16298</v>
      </c>
      <c r="G53" s="106">
        <v>11846</v>
      </c>
      <c r="H53" s="106">
        <v>1409</v>
      </c>
      <c r="I53" s="106">
        <f t="shared" si="2"/>
        <v>29553</v>
      </c>
      <c r="J53" s="106">
        <f t="shared" si="3"/>
        <v>158656</v>
      </c>
      <c r="K53" s="111">
        <f>J53/'Closed Transactions'!J53</f>
        <v>147.44981412639405</v>
      </c>
      <c r="L53" s="1028">
        <f>SUM(J51:J53)/'Closed Transactions'!K53</f>
        <v>153.04355039402736</v>
      </c>
    </row>
    <row r="54" spans="1:15" x14ac:dyDescent="0.2">
      <c r="A54" s="114">
        <v>38081</v>
      </c>
      <c r="B54" s="106">
        <v>57137</v>
      </c>
      <c r="C54" s="106">
        <v>48366</v>
      </c>
      <c r="D54" s="106">
        <v>23631</v>
      </c>
      <c r="E54" s="106">
        <v>14895</v>
      </c>
      <c r="F54" s="106">
        <v>15282</v>
      </c>
      <c r="G54" s="106">
        <v>8958</v>
      </c>
      <c r="H54" s="106">
        <v>2349</v>
      </c>
      <c r="I54" s="106">
        <f t="shared" si="2"/>
        <v>26589</v>
      </c>
      <c r="J54" s="106">
        <f t="shared" si="3"/>
        <v>170618</v>
      </c>
      <c r="K54" s="111">
        <f>J54/'Closed Transactions'!J54</f>
        <v>144.96006796941376</v>
      </c>
      <c r="L54" s="1028">
        <f>SUM(J51:J54)/'Closed Transactions'!K54</f>
        <v>150.39186176142698</v>
      </c>
    </row>
    <row r="55" spans="1:15" x14ac:dyDescent="0.2">
      <c r="A55" s="114">
        <v>38111</v>
      </c>
      <c r="B55" s="106">
        <v>55778</v>
      </c>
      <c r="C55" s="106">
        <v>42063</v>
      </c>
      <c r="D55" s="106">
        <v>21461</v>
      </c>
      <c r="E55" s="106">
        <v>11248</v>
      </c>
      <c r="F55" s="106">
        <v>13562</v>
      </c>
      <c r="G55" s="106">
        <v>6832</v>
      </c>
      <c r="H55" s="106">
        <v>383</v>
      </c>
      <c r="I55" s="106">
        <f t="shared" si="2"/>
        <v>20777</v>
      </c>
      <c r="J55" s="106">
        <f t="shared" si="3"/>
        <v>151327</v>
      </c>
      <c r="K55" s="111">
        <f>J55/'Closed Transactions'!J55</f>
        <v>151.63026052104209</v>
      </c>
      <c r="L55" s="1028">
        <f>SUM(J51:J55)/'Closed Transactions'!K55</f>
        <v>150.66136066288703</v>
      </c>
    </row>
    <row r="56" spans="1:15" x14ac:dyDescent="0.2">
      <c r="A56" s="114">
        <v>38142</v>
      </c>
      <c r="B56" s="106">
        <v>44033</v>
      </c>
      <c r="C56" s="106">
        <v>60008</v>
      </c>
      <c r="D56" s="106">
        <v>25444</v>
      </c>
      <c r="E56" s="106">
        <v>13852</v>
      </c>
      <c r="F56" s="106">
        <v>18921</v>
      </c>
      <c r="G56" s="106">
        <v>10653</v>
      </c>
      <c r="H56" s="106">
        <v>1695</v>
      </c>
      <c r="I56" s="106">
        <f t="shared" ref="I56:I65" si="4">SUM(F56:H56)</f>
        <v>31269</v>
      </c>
      <c r="J56" s="106">
        <f t="shared" ref="J56:J65" si="5">SUM(B56:H56)</f>
        <v>174606</v>
      </c>
      <c r="K56" s="111">
        <f>J56/'Closed Transactions'!J56</f>
        <v>152.49432314410481</v>
      </c>
      <c r="L56" s="1028">
        <f>SUM(J51:J56)/'Closed Transactions'!K56</f>
        <v>151.0275693596231</v>
      </c>
    </row>
    <row r="57" spans="1:15" x14ac:dyDescent="0.2">
      <c r="A57" s="114">
        <v>38172</v>
      </c>
      <c r="B57" s="106">
        <v>40134</v>
      </c>
      <c r="C57" s="106">
        <v>43068</v>
      </c>
      <c r="D57" s="106">
        <v>15566</v>
      </c>
      <c r="E57" s="106">
        <v>7646</v>
      </c>
      <c r="F57" s="106">
        <v>6992</v>
      </c>
      <c r="G57" s="106">
        <v>5827</v>
      </c>
      <c r="H57" s="106">
        <v>624</v>
      </c>
      <c r="I57" s="106">
        <f t="shared" si="4"/>
        <v>13443</v>
      </c>
      <c r="J57" s="106">
        <f t="shared" si="5"/>
        <v>119857</v>
      </c>
      <c r="K57" s="111">
        <f>J57/'Closed Transactions'!J57</f>
        <v>135.8922902494331</v>
      </c>
      <c r="L57" s="1028">
        <f>SUM(J51:J57)/'Closed Transactions'!K57</f>
        <v>149.00892182065627</v>
      </c>
    </row>
    <row r="58" spans="1:15" x14ac:dyDescent="0.2">
      <c r="A58" s="114">
        <v>38203</v>
      </c>
      <c r="B58" s="106">
        <v>30969</v>
      </c>
      <c r="C58" s="106">
        <v>37676</v>
      </c>
      <c r="D58" s="106">
        <v>14037</v>
      </c>
      <c r="E58" s="106">
        <v>9097</v>
      </c>
      <c r="F58" s="106">
        <v>10107</v>
      </c>
      <c r="G58" s="106">
        <v>5799</v>
      </c>
      <c r="H58" s="106">
        <v>137</v>
      </c>
      <c r="I58" s="106">
        <f t="shared" si="4"/>
        <v>16043</v>
      </c>
      <c r="J58" s="106">
        <f t="shared" si="5"/>
        <v>107822</v>
      </c>
      <c r="K58" s="111">
        <f>J58/'Closed Transactions'!J58</f>
        <v>138.58868894601542</v>
      </c>
      <c r="L58" s="1028">
        <f>SUM(J51:J58)/'Closed Transactions'!K58</f>
        <v>147.91205520227302</v>
      </c>
    </row>
    <row r="59" spans="1:15" x14ac:dyDescent="0.2">
      <c r="A59" s="114">
        <v>38234</v>
      </c>
      <c r="B59" s="106">
        <v>25600</v>
      </c>
      <c r="C59" s="106">
        <v>34517</v>
      </c>
      <c r="D59" s="106">
        <v>11810</v>
      </c>
      <c r="E59" s="106">
        <v>5899</v>
      </c>
      <c r="F59" s="106">
        <v>5683</v>
      </c>
      <c r="G59" s="106">
        <v>4073</v>
      </c>
      <c r="H59" s="106">
        <v>498</v>
      </c>
      <c r="I59" s="106">
        <f t="shared" si="4"/>
        <v>10254</v>
      </c>
      <c r="J59" s="106">
        <f t="shared" si="5"/>
        <v>88080</v>
      </c>
      <c r="K59" s="111">
        <f>J59/'Closed Transactions'!J59</f>
        <v>140.70287539936103</v>
      </c>
      <c r="L59" s="1028">
        <f>SUM(J51:J59)/'Closed Transactions'!K59</f>
        <v>147.34913309217913</v>
      </c>
    </row>
    <row r="60" spans="1:15" x14ac:dyDescent="0.2">
      <c r="A60" s="114">
        <v>38264</v>
      </c>
      <c r="B60" s="106">
        <v>26915</v>
      </c>
      <c r="C60" s="106">
        <v>26555</v>
      </c>
      <c r="D60" s="106">
        <v>12761</v>
      </c>
      <c r="E60" s="106">
        <v>9587</v>
      </c>
      <c r="F60" s="106">
        <v>9191</v>
      </c>
      <c r="G60" s="106">
        <v>8313</v>
      </c>
      <c r="H60" s="106">
        <v>350</v>
      </c>
      <c r="I60" s="106">
        <f t="shared" si="4"/>
        <v>17854</v>
      </c>
      <c r="J60" s="106">
        <f t="shared" si="5"/>
        <v>93672</v>
      </c>
      <c r="K60" s="111">
        <f>J60/'Closed Transactions'!J60</f>
        <v>153.30932896890343</v>
      </c>
      <c r="L60" s="1028">
        <f>SUM(J51:J60)/'Closed Transactions'!K60</f>
        <v>147.77121001390822</v>
      </c>
    </row>
    <row r="61" spans="1:15" x14ac:dyDescent="0.2">
      <c r="A61" s="114">
        <v>38295</v>
      </c>
      <c r="B61" s="106">
        <v>20228</v>
      </c>
      <c r="C61" s="106">
        <v>26591</v>
      </c>
      <c r="D61" s="106">
        <v>10461</v>
      </c>
      <c r="E61" s="106">
        <v>8635</v>
      </c>
      <c r="F61" s="106">
        <v>16330</v>
      </c>
      <c r="G61" s="106">
        <v>3225</v>
      </c>
      <c r="H61" s="106">
        <v>1442</v>
      </c>
      <c r="I61" s="106">
        <f t="shared" si="4"/>
        <v>20997</v>
      </c>
      <c r="J61" s="106">
        <f t="shared" si="5"/>
        <v>86912</v>
      </c>
      <c r="K61" s="111">
        <f>J61/'Closed Transactions'!J61</f>
        <v>150.3667820069204</v>
      </c>
      <c r="L61" s="1028">
        <f>SUM(J51:J61)/'Closed Transactions'!K61</f>
        <v>147.93417336519661</v>
      </c>
    </row>
    <row r="62" spans="1:15" ht="13.5" thickBot="1" x14ac:dyDescent="0.25">
      <c r="A62" s="115">
        <v>38325</v>
      </c>
      <c r="B62" s="111">
        <v>25593</v>
      </c>
      <c r="C62" s="111">
        <v>37943</v>
      </c>
      <c r="D62" s="111">
        <v>16858</v>
      </c>
      <c r="E62" s="111">
        <v>6743</v>
      </c>
      <c r="F62" s="111">
        <v>11564</v>
      </c>
      <c r="G62" s="111">
        <v>3669</v>
      </c>
      <c r="H62" s="111">
        <v>342</v>
      </c>
      <c r="I62" s="111">
        <f t="shared" si="4"/>
        <v>15575</v>
      </c>
      <c r="J62" s="111">
        <f t="shared" si="5"/>
        <v>102712</v>
      </c>
      <c r="K62" s="111">
        <f>J62/'Closed Transactions'!J62</f>
        <v>123.89867310012063</v>
      </c>
      <c r="L62" s="1033">
        <f>SUM(J51:J62)/'Closed Transactions'!K62</f>
        <v>145.94857997010465</v>
      </c>
    </row>
    <row r="63" spans="1:15" ht="15.75" thickBot="1" x14ac:dyDescent="0.25">
      <c r="A63" s="32">
        <v>38357</v>
      </c>
      <c r="B63" s="146">
        <v>18721</v>
      </c>
      <c r="C63" s="146">
        <v>32803</v>
      </c>
      <c r="D63" s="146">
        <v>17917</v>
      </c>
      <c r="E63" s="146">
        <v>13234</v>
      </c>
      <c r="F63" s="146">
        <v>16353</v>
      </c>
      <c r="G63" s="146">
        <v>6623</v>
      </c>
      <c r="H63" s="146">
        <v>444</v>
      </c>
      <c r="I63" s="146">
        <f t="shared" si="4"/>
        <v>23420</v>
      </c>
      <c r="J63" s="146">
        <f t="shared" si="5"/>
        <v>106095</v>
      </c>
      <c r="K63" s="146">
        <f>J63/'Closed Transactions'!J63</f>
        <v>122.37024221453287</v>
      </c>
      <c r="L63" s="1035">
        <f>K63</f>
        <v>122.37024221453287</v>
      </c>
      <c r="M63" s="25"/>
      <c r="N63" s="25"/>
      <c r="O63" s="26"/>
    </row>
    <row r="64" spans="1:15" ht="13.5" thickBot="1" x14ac:dyDescent="0.25">
      <c r="A64" s="33">
        <v>38388</v>
      </c>
      <c r="B64" s="147">
        <v>14764</v>
      </c>
      <c r="C64" s="147">
        <v>37660</v>
      </c>
      <c r="D64" s="147">
        <v>19639</v>
      </c>
      <c r="E64" s="147">
        <v>9810</v>
      </c>
      <c r="F64" s="147">
        <v>14470</v>
      </c>
      <c r="G64" s="147">
        <v>11435</v>
      </c>
      <c r="H64" s="147">
        <v>2693</v>
      </c>
      <c r="I64" s="148">
        <f t="shared" si="4"/>
        <v>28598</v>
      </c>
      <c r="J64" s="147">
        <f t="shared" si="5"/>
        <v>110471</v>
      </c>
      <c r="K64" s="146">
        <f>J64/'Closed Transactions'!J64</f>
        <v>122.06740331491713</v>
      </c>
      <c r="L64" s="1036">
        <f>(J63+J64)/'Closed Transactions'!K64</f>
        <v>122.2155756207675</v>
      </c>
    </row>
    <row r="65" spans="1:12" ht="13.5" thickBot="1" x14ac:dyDescent="0.25">
      <c r="A65" s="33">
        <v>38416</v>
      </c>
      <c r="B65" s="147">
        <v>16900</v>
      </c>
      <c r="C65" s="147">
        <v>54845</v>
      </c>
      <c r="D65" s="147">
        <v>20697</v>
      </c>
      <c r="E65" s="147">
        <v>14739</v>
      </c>
      <c r="F65" s="147">
        <v>25737</v>
      </c>
      <c r="G65" s="147">
        <v>13550</v>
      </c>
      <c r="H65" s="147">
        <v>1417</v>
      </c>
      <c r="I65" s="148">
        <f t="shared" si="4"/>
        <v>40704</v>
      </c>
      <c r="J65" s="147">
        <f t="shared" si="5"/>
        <v>147885</v>
      </c>
      <c r="K65" s="146">
        <f>J65/'Closed Transactions'!J65</f>
        <v>123.85678391959799</v>
      </c>
      <c r="L65" s="1036">
        <f>SUM(J63:J65)/'Closed Transactions'!K65</f>
        <v>122.87626432906271</v>
      </c>
    </row>
    <row r="66" spans="1:12" ht="13.5" thickBot="1" x14ac:dyDescent="0.25">
      <c r="A66" s="33">
        <v>38447</v>
      </c>
      <c r="B66" s="147">
        <v>14309</v>
      </c>
      <c r="C66" s="147">
        <v>56720</v>
      </c>
      <c r="D66" s="147">
        <v>26510</v>
      </c>
      <c r="E66" s="147">
        <v>15511</v>
      </c>
      <c r="F66" s="147">
        <v>29652</v>
      </c>
      <c r="G66" s="147">
        <v>10477</v>
      </c>
      <c r="H66" s="147">
        <v>882</v>
      </c>
      <c r="I66" s="148">
        <f t="shared" ref="I66:I74" si="6">SUM(F66:H66)</f>
        <v>41011</v>
      </c>
      <c r="J66" s="147">
        <f t="shared" ref="J66:J73" si="7">SUM(B66:H66)</f>
        <v>154061</v>
      </c>
      <c r="K66" s="146">
        <f>J66/'Closed Transactions'!J66</f>
        <v>113.28014705882353</v>
      </c>
      <c r="L66" s="1036">
        <f>SUM(J63:J66)/'Closed Transactions'!K66</f>
        <v>119.85945446139621</v>
      </c>
    </row>
    <row r="67" spans="1:12" ht="13.5" thickBot="1" x14ac:dyDescent="0.25">
      <c r="A67" s="33">
        <v>38477</v>
      </c>
      <c r="B67" s="147">
        <v>12298</v>
      </c>
      <c r="C67" s="147">
        <v>47635</v>
      </c>
      <c r="D67" s="147">
        <v>22848</v>
      </c>
      <c r="E67" s="147">
        <v>12263</v>
      </c>
      <c r="F67" s="147">
        <v>21604</v>
      </c>
      <c r="G67" s="147">
        <v>11534</v>
      </c>
      <c r="H67" s="147">
        <v>587</v>
      </c>
      <c r="I67" s="148">
        <f t="shared" si="6"/>
        <v>33725</v>
      </c>
      <c r="J67" s="147">
        <f t="shared" si="7"/>
        <v>128769</v>
      </c>
      <c r="K67" s="146">
        <f>J67/'Closed Transactions'!J67</f>
        <v>106.50868486352357</v>
      </c>
      <c r="L67" s="1036">
        <f>SUM(J63:J67)/'Closed Transactions'!K67</f>
        <v>116.94327009936767</v>
      </c>
    </row>
    <row r="68" spans="1:12" ht="13.5" thickBot="1" x14ac:dyDescent="0.25">
      <c r="A68" s="33">
        <v>38508</v>
      </c>
      <c r="B68" s="147">
        <v>10649</v>
      </c>
      <c r="C68" s="147">
        <v>51488</v>
      </c>
      <c r="D68" s="147">
        <v>25824</v>
      </c>
      <c r="E68" s="147">
        <v>14557</v>
      </c>
      <c r="F68" s="147">
        <v>21041</v>
      </c>
      <c r="G68" s="147">
        <v>15905</v>
      </c>
      <c r="H68" s="147">
        <v>1791</v>
      </c>
      <c r="I68" s="148">
        <f t="shared" si="6"/>
        <v>38737</v>
      </c>
      <c r="J68" s="147">
        <f t="shared" si="7"/>
        <v>141255</v>
      </c>
      <c r="K68" s="146">
        <f>J68/'Closed Transactions'!J68</f>
        <v>115.21615008156607</v>
      </c>
      <c r="L68" s="1036">
        <f>SUM(J63:J68)/'Closed Transactions'!K68</f>
        <v>116.63008430705517</v>
      </c>
    </row>
    <row r="69" spans="1:12" ht="13.5" thickBot="1" x14ac:dyDescent="0.25">
      <c r="A69" s="33">
        <v>38538</v>
      </c>
      <c r="B69" s="147">
        <v>7044</v>
      </c>
      <c r="C69" s="147">
        <v>38481</v>
      </c>
      <c r="D69" s="147">
        <v>18272</v>
      </c>
      <c r="E69" s="147">
        <v>8185</v>
      </c>
      <c r="F69" s="147">
        <v>12175</v>
      </c>
      <c r="G69" s="147">
        <v>8322</v>
      </c>
      <c r="H69" s="147">
        <v>1642</v>
      </c>
      <c r="I69" s="148">
        <f t="shared" si="6"/>
        <v>22139</v>
      </c>
      <c r="J69" s="147">
        <f t="shared" si="7"/>
        <v>94121</v>
      </c>
      <c r="K69" s="146">
        <f>J69/'Closed Transactions'!J69</f>
        <v>104.81180400890868</v>
      </c>
      <c r="L69" s="1036">
        <f>SUM(J63:J69)/'Closed Transactions'!K69</f>
        <v>115.24441833137486</v>
      </c>
    </row>
    <row r="70" spans="1:12" ht="13.5" thickBot="1" x14ac:dyDescent="0.25">
      <c r="A70" s="33">
        <v>38569</v>
      </c>
      <c r="B70" s="147">
        <v>8926</v>
      </c>
      <c r="C70" s="147">
        <v>40355</v>
      </c>
      <c r="D70" s="147">
        <v>21068</v>
      </c>
      <c r="E70" s="147">
        <v>8560</v>
      </c>
      <c r="F70" s="147">
        <v>15086</v>
      </c>
      <c r="G70" s="147">
        <v>4476</v>
      </c>
      <c r="H70" s="147">
        <v>1580</v>
      </c>
      <c r="I70" s="148">
        <f t="shared" si="6"/>
        <v>21142</v>
      </c>
      <c r="J70" s="148">
        <f t="shared" si="7"/>
        <v>100051</v>
      </c>
      <c r="K70" s="146">
        <f>J70/'Closed Transactions'!J70</f>
        <v>108.16324324324324</v>
      </c>
      <c r="L70" s="1036">
        <f>SUM(J63:J70)/'Closed Transactions'!K70</f>
        <v>114.48136067101585</v>
      </c>
    </row>
    <row r="71" spans="1:12" ht="13.5" thickBot="1" x14ac:dyDescent="0.25">
      <c r="A71" s="33">
        <v>38600</v>
      </c>
      <c r="B71" s="147">
        <v>7437</v>
      </c>
      <c r="C71" s="147">
        <v>38698</v>
      </c>
      <c r="D71" s="147">
        <v>16430</v>
      </c>
      <c r="E71" s="147">
        <v>10166</v>
      </c>
      <c r="F71" s="147">
        <v>14814</v>
      </c>
      <c r="G71" s="147">
        <v>7563</v>
      </c>
      <c r="H71" s="147">
        <v>281</v>
      </c>
      <c r="I71" s="148">
        <f t="shared" si="6"/>
        <v>22658</v>
      </c>
      <c r="J71" s="147">
        <f t="shared" si="7"/>
        <v>95389</v>
      </c>
      <c r="K71" s="146">
        <f>J71/'Closed Transactions'!J71</f>
        <v>117.18550368550369</v>
      </c>
      <c r="L71" s="1036">
        <f>SUM(J63:J71)/'Closed Transactions'!K71</f>
        <v>114.71557778250691</v>
      </c>
    </row>
    <row r="72" spans="1:12" ht="13.5" thickBot="1" x14ac:dyDescent="0.25">
      <c r="A72" s="33">
        <v>38630</v>
      </c>
      <c r="B72" s="147">
        <v>5290</v>
      </c>
      <c r="C72" s="147">
        <v>26029</v>
      </c>
      <c r="D72" s="147">
        <v>13891</v>
      </c>
      <c r="E72" s="147">
        <v>10277</v>
      </c>
      <c r="F72" s="147">
        <v>6611</v>
      </c>
      <c r="G72" s="147">
        <v>5975</v>
      </c>
      <c r="H72" s="147">
        <v>1037</v>
      </c>
      <c r="I72" s="148">
        <f t="shared" si="6"/>
        <v>13623</v>
      </c>
      <c r="J72" s="147">
        <f t="shared" si="7"/>
        <v>69110</v>
      </c>
      <c r="K72" s="146">
        <f>J72/'Closed Transactions'!J72</f>
        <v>122.97153024911032</v>
      </c>
      <c r="L72" s="1036">
        <f>SUM(J63:J72)/'Closed Transactions'!K72</f>
        <v>115.18142570281124</v>
      </c>
    </row>
    <row r="73" spans="1:12" x14ac:dyDescent="0.2">
      <c r="A73" s="33">
        <v>38661</v>
      </c>
      <c r="B73" s="147">
        <v>5315</v>
      </c>
      <c r="C73" s="147">
        <v>38676</v>
      </c>
      <c r="D73" s="147">
        <v>17230</v>
      </c>
      <c r="E73" s="147">
        <v>6818</v>
      </c>
      <c r="F73" s="147">
        <v>13221</v>
      </c>
      <c r="G73" s="147">
        <v>4797</v>
      </c>
      <c r="H73" s="147">
        <v>651</v>
      </c>
      <c r="I73" s="148">
        <f t="shared" si="6"/>
        <v>18669</v>
      </c>
      <c r="J73" s="149">
        <f t="shared" si="7"/>
        <v>86708</v>
      </c>
      <c r="K73" s="150">
        <f>J73/'Closed Transactions'!J73</f>
        <v>121.95218002812939</v>
      </c>
      <c r="L73" s="1037">
        <f>SUM(J63:J73)/'Closed Transactions'!K73</f>
        <v>115.63255552431825</v>
      </c>
    </row>
    <row r="74" spans="1:12" ht="13.5" thickBot="1" x14ac:dyDescent="0.25">
      <c r="A74" s="72">
        <v>38691</v>
      </c>
      <c r="B74" s="149">
        <v>9061</v>
      </c>
      <c r="C74" s="149">
        <v>26900</v>
      </c>
      <c r="D74" s="149">
        <v>15968</v>
      </c>
      <c r="E74" s="149">
        <v>8553</v>
      </c>
      <c r="F74" s="149">
        <v>14786</v>
      </c>
      <c r="G74" s="149">
        <v>2636</v>
      </c>
      <c r="H74" s="149">
        <v>1319</v>
      </c>
      <c r="I74" s="151">
        <f t="shared" si="6"/>
        <v>18741</v>
      </c>
      <c r="J74" s="149">
        <f t="shared" ref="J74:J86" si="8">SUM(B74:H74)</f>
        <v>79223</v>
      </c>
      <c r="K74" s="151">
        <f>J74/'Closed Transactions'!J74</f>
        <v>140.71580817051509</v>
      </c>
      <c r="L74" s="1037">
        <f>SUM(J64:J74)/'Closed Transactions'!K74</f>
        <v>107.44552252091864</v>
      </c>
    </row>
    <row r="75" spans="1:12" x14ac:dyDescent="0.2">
      <c r="A75" s="129">
        <v>38723</v>
      </c>
      <c r="B75" s="205">
        <v>7166</v>
      </c>
      <c r="C75" s="205">
        <v>26936</v>
      </c>
      <c r="D75" s="205">
        <v>13633</v>
      </c>
      <c r="E75" s="205">
        <v>6511</v>
      </c>
      <c r="F75" s="205">
        <v>9063</v>
      </c>
      <c r="G75" s="205">
        <v>10224</v>
      </c>
      <c r="H75" s="205">
        <v>1049</v>
      </c>
      <c r="I75" s="215">
        <f t="shared" ref="I75:I86" si="9">SUM(F75:H75)</f>
        <v>20336</v>
      </c>
      <c r="J75" s="215">
        <f t="shared" si="8"/>
        <v>74582</v>
      </c>
      <c r="K75" s="215">
        <f>J75/'Closed Transactions'!J75</f>
        <v>127.92795883361921</v>
      </c>
      <c r="L75" s="153">
        <f>K75</f>
        <v>127.92795883361921</v>
      </c>
    </row>
    <row r="76" spans="1:12" x14ac:dyDescent="0.2">
      <c r="A76" s="132">
        <v>38749</v>
      </c>
      <c r="B76" s="206">
        <v>2754</v>
      </c>
      <c r="C76" s="206">
        <v>25918</v>
      </c>
      <c r="D76" s="206">
        <v>7000</v>
      </c>
      <c r="E76" s="206">
        <v>5816</v>
      </c>
      <c r="F76" s="206">
        <v>5301</v>
      </c>
      <c r="G76" s="206">
        <v>5351</v>
      </c>
      <c r="H76" s="206">
        <v>2339</v>
      </c>
      <c r="I76" s="206">
        <f t="shared" si="9"/>
        <v>12991</v>
      </c>
      <c r="J76" s="206">
        <f t="shared" si="8"/>
        <v>54479</v>
      </c>
      <c r="K76" s="152">
        <f>J76/'Closed Transactions'!J76</f>
        <v>121.33407572383074</v>
      </c>
      <c r="L76" s="145">
        <f>SUM(J75:J76)/'Closed Transactions'!K76</f>
        <v>125.05910852713178</v>
      </c>
    </row>
    <row r="77" spans="1:12" x14ac:dyDescent="0.2">
      <c r="A77" s="132">
        <v>38782</v>
      </c>
      <c r="B77" s="206">
        <v>7637</v>
      </c>
      <c r="C77" s="206">
        <v>34232</v>
      </c>
      <c r="D77" s="206">
        <v>13108</v>
      </c>
      <c r="E77" s="206">
        <v>8353</v>
      </c>
      <c r="F77" s="206">
        <v>10662</v>
      </c>
      <c r="G77" s="206">
        <v>5227</v>
      </c>
      <c r="H77" s="206">
        <v>1020</v>
      </c>
      <c r="I77" s="206">
        <f t="shared" si="9"/>
        <v>16909</v>
      </c>
      <c r="J77" s="206">
        <f t="shared" si="8"/>
        <v>80239</v>
      </c>
      <c r="K77" s="152">
        <f>J77/'Closed Transactions'!J77</f>
        <v>117.30847953216374</v>
      </c>
      <c r="L77" s="145">
        <f>SUM(J75:J77)/'Closed Transactions'!K77</f>
        <v>121.96969696969697</v>
      </c>
    </row>
    <row r="78" spans="1:12" x14ac:dyDescent="0.2">
      <c r="A78" s="132">
        <v>38813</v>
      </c>
      <c r="B78" s="206">
        <v>7473</v>
      </c>
      <c r="C78" s="206">
        <v>29159</v>
      </c>
      <c r="D78" s="206">
        <v>15176</v>
      </c>
      <c r="E78" s="206">
        <v>5862</v>
      </c>
      <c r="F78" s="206">
        <v>11786</v>
      </c>
      <c r="G78" s="206">
        <v>9260</v>
      </c>
      <c r="H78" s="206">
        <v>1693</v>
      </c>
      <c r="I78" s="206">
        <f t="shared" si="9"/>
        <v>22739</v>
      </c>
      <c r="J78" s="206">
        <f t="shared" si="8"/>
        <v>80409</v>
      </c>
      <c r="K78" s="152">
        <f>J78/'Closed Transactions'!J78</f>
        <v>128.44888178913737</v>
      </c>
      <c r="L78" s="145">
        <f>SUM(J75:J78)/'Closed Transactions'!K78</f>
        <v>123.70153714773697</v>
      </c>
    </row>
    <row r="79" spans="1:12" x14ac:dyDescent="0.2">
      <c r="A79" s="132">
        <v>38843</v>
      </c>
      <c r="B79" s="206">
        <v>9369</v>
      </c>
      <c r="C79" s="206">
        <v>32110</v>
      </c>
      <c r="D79" s="206">
        <v>14467</v>
      </c>
      <c r="E79" s="206">
        <v>7426</v>
      </c>
      <c r="F79" s="206">
        <v>9268</v>
      </c>
      <c r="G79" s="206">
        <v>7423</v>
      </c>
      <c r="H79" s="206">
        <v>350</v>
      </c>
      <c r="I79" s="206">
        <f t="shared" si="9"/>
        <v>17041</v>
      </c>
      <c r="J79" s="206">
        <f t="shared" si="8"/>
        <v>80413</v>
      </c>
      <c r="K79" s="152">
        <f>J79/'Closed Transactions'!J79</f>
        <v>129.2813504823151</v>
      </c>
      <c r="L79" s="145">
        <f>SUM(J75:J79)/'Closed Transactions'!K79</f>
        <v>124.87246963562752</v>
      </c>
    </row>
    <row r="80" spans="1:12" x14ac:dyDescent="0.2">
      <c r="A80" s="132">
        <v>38874</v>
      </c>
      <c r="B80" s="206">
        <v>7909</v>
      </c>
      <c r="C80" s="206">
        <v>34720</v>
      </c>
      <c r="D80" s="206">
        <v>13296</v>
      </c>
      <c r="E80" s="206">
        <v>5848</v>
      </c>
      <c r="F80" s="206">
        <v>11799</v>
      </c>
      <c r="G80" s="206">
        <v>5204</v>
      </c>
      <c r="H80" s="206">
        <v>270</v>
      </c>
      <c r="I80" s="206">
        <f t="shared" si="9"/>
        <v>17273</v>
      </c>
      <c r="J80" s="206">
        <f t="shared" si="8"/>
        <v>79046</v>
      </c>
      <c r="K80" s="152">
        <f>J80/'Closed Transactions'!J80</f>
        <v>138.67719298245615</v>
      </c>
      <c r="L80" s="145">
        <f>SUM(J75:J80)/'Closed Transactions'!K80</f>
        <v>127.09903791737408</v>
      </c>
    </row>
    <row r="81" spans="1:12" x14ac:dyDescent="0.2">
      <c r="A81" s="132">
        <v>38904</v>
      </c>
      <c r="B81" s="206">
        <v>5732</v>
      </c>
      <c r="C81" s="206">
        <v>27442</v>
      </c>
      <c r="D81" s="206">
        <v>7495</v>
      </c>
      <c r="E81" s="206">
        <v>4839</v>
      </c>
      <c r="F81" s="206">
        <v>6930</v>
      </c>
      <c r="G81" s="206">
        <v>3736</v>
      </c>
      <c r="H81" s="206">
        <v>441</v>
      </c>
      <c r="I81" s="206">
        <f t="shared" si="9"/>
        <v>11107</v>
      </c>
      <c r="J81" s="206">
        <f t="shared" si="8"/>
        <v>56615</v>
      </c>
      <c r="K81" s="152">
        <f>J81/'Closed Transactions'!J81</f>
        <v>147.05194805194805</v>
      </c>
      <c r="L81" s="145">
        <f>SUM(J75:J81)/'Closed Transactions'!K81</f>
        <v>129.05919877519776</v>
      </c>
    </row>
    <row r="82" spans="1:12" x14ac:dyDescent="0.2">
      <c r="A82" s="181">
        <v>38935</v>
      </c>
      <c r="B82" s="206">
        <v>6648</v>
      </c>
      <c r="C82" s="206">
        <v>27873</v>
      </c>
      <c r="D82" s="206">
        <v>7450</v>
      </c>
      <c r="E82" s="206">
        <v>3540</v>
      </c>
      <c r="F82" s="206">
        <v>7154</v>
      </c>
      <c r="G82" s="206">
        <v>2918</v>
      </c>
      <c r="H82" s="206">
        <v>619</v>
      </c>
      <c r="I82" s="206">
        <f t="shared" si="9"/>
        <v>10691</v>
      </c>
      <c r="J82" s="206">
        <f t="shared" si="8"/>
        <v>56202</v>
      </c>
      <c r="K82" s="152">
        <f>J82/'Closed Transactions'!J82</f>
        <v>142.28354430379747</v>
      </c>
      <c r="L82" s="145">
        <f>SUM(J75:J82)/'Closed Transactions'!K82</f>
        <v>130.27005099675475</v>
      </c>
    </row>
    <row r="83" spans="1:12" x14ac:dyDescent="0.2">
      <c r="A83" s="181">
        <v>38966</v>
      </c>
      <c r="B83" s="206">
        <v>6883</v>
      </c>
      <c r="C83" s="206">
        <v>30191</v>
      </c>
      <c r="D83" s="206">
        <v>6197</v>
      </c>
      <c r="E83" s="206">
        <v>4113</v>
      </c>
      <c r="F83" s="206">
        <v>5602</v>
      </c>
      <c r="G83" s="206">
        <v>15746</v>
      </c>
      <c r="H83" s="206">
        <v>2255</v>
      </c>
      <c r="I83" s="206">
        <f t="shared" si="9"/>
        <v>23603</v>
      </c>
      <c r="J83" s="206">
        <f t="shared" si="8"/>
        <v>70987</v>
      </c>
      <c r="K83" s="152">
        <f>J83/'Closed Transactions'!J83</f>
        <v>182.95618556701032</v>
      </c>
      <c r="L83" s="145">
        <f>SUM(J75:J83)/'Closed Transactions'!K83</f>
        <v>134.61760952786048</v>
      </c>
    </row>
    <row r="84" spans="1:12" x14ac:dyDescent="0.2">
      <c r="A84" s="181">
        <v>38996</v>
      </c>
      <c r="B84" s="207">
        <v>7855</v>
      </c>
      <c r="C84" s="207">
        <v>25227</v>
      </c>
      <c r="D84" s="207">
        <v>5608</v>
      </c>
      <c r="E84" s="207">
        <v>3550</v>
      </c>
      <c r="F84" s="207">
        <v>6298</v>
      </c>
      <c r="G84" s="207">
        <v>7887</v>
      </c>
      <c r="H84" s="207">
        <v>1240</v>
      </c>
      <c r="I84" s="207">
        <f t="shared" si="9"/>
        <v>15425</v>
      </c>
      <c r="J84" s="207">
        <f t="shared" si="8"/>
        <v>57665</v>
      </c>
      <c r="K84" s="152">
        <f>J84/'Closed Transactions'!J84</f>
        <v>173.16816816816817</v>
      </c>
      <c r="L84" s="145">
        <f>SUM(J75:J84)/'Closed Transactions'!K84</f>
        <v>137.16722939424031</v>
      </c>
    </row>
    <row r="85" spans="1:12" x14ac:dyDescent="0.2">
      <c r="A85" s="132">
        <v>39027</v>
      </c>
      <c r="B85" s="208">
        <v>7529</v>
      </c>
      <c r="C85" s="208">
        <v>25267</v>
      </c>
      <c r="D85" s="208">
        <v>6138</v>
      </c>
      <c r="E85" s="208">
        <v>4674</v>
      </c>
      <c r="F85" s="208">
        <v>5057</v>
      </c>
      <c r="G85" s="208">
        <v>6671</v>
      </c>
      <c r="H85" s="208">
        <v>1197</v>
      </c>
      <c r="I85" s="208">
        <f t="shared" si="9"/>
        <v>12925</v>
      </c>
      <c r="J85" s="208">
        <f t="shared" si="8"/>
        <v>56533</v>
      </c>
      <c r="K85" s="152">
        <f>J85/'Closed Transactions'!J85</f>
        <v>169.26047904191617</v>
      </c>
      <c r="L85" s="145">
        <f>SUM(J75:J85)/'Closed Transactions'!K85</f>
        <v>139.16371763829392</v>
      </c>
    </row>
    <row r="86" spans="1:12" ht="13.5" thickBot="1" x14ac:dyDescent="0.25">
      <c r="A86" s="133">
        <v>39057</v>
      </c>
      <c r="B86" s="294">
        <v>8566</v>
      </c>
      <c r="C86" s="294">
        <v>25989</v>
      </c>
      <c r="D86" s="294">
        <v>9528</v>
      </c>
      <c r="E86" s="294">
        <v>4072</v>
      </c>
      <c r="F86" s="294">
        <v>10268</v>
      </c>
      <c r="G86" s="294">
        <v>4507</v>
      </c>
      <c r="H86" s="294">
        <v>1210</v>
      </c>
      <c r="I86" s="1042">
        <f t="shared" si="9"/>
        <v>15985</v>
      </c>
      <c r="J86" s="209">
        <f t="shared" si="8"/>
        <v>64140</v>
      </c>
      <c r="K86" s="216">
        <f>J86/'Closed Transactions'!J86</f>
        <v>163.20610687022901</v>
      </c>
      <c r="L86" s="217">
        <f>SUM(J75:J86)/'Closed Transactions'!K86</f>
        <v>140.80354043734815</v>
      </c>
    </row>
    <row r="87" spans="1:12" x14ac:dyDescent="0.2">
      <c r="A87" s="302">
        <v>39088</v>
      </c>
      <c r="B87" s="318">
        <v>22759</v>
      </c>
      <c r="C87" s="319">
        <v>19163</v>
      </c>
      <c r="D87" s="319">
        <v>12572</v>
      </c>
      <c r="E87" s="319">
        <v>5419</v>
      </c>
      <c r="F87" s="319">
        <v>8435</v>
      </c>
      <c r="G87" s="319">
        <v>3991</v>
      </c>
      <c r="H87" s="320">
        <v>1417</v>
      </c>
      <c r="I87" s="314">
        <f t="shared" ref="I87:I95" si="10">SUM(F87:H87)</f>
        <v>13843</v>
      </c>
      <c r="J87" s="223">
        <f t="shared" ref="J87:J95" si="11">SUM(B87:H87)</f>
        <v>73756</v>
      </c>
      <c r="K87" s="223">
        <f>J87/'Closed Transactions'!J87</f>
        <v>201.51912568306011</v>
      </c>
      <c r="L87" s="224">
        <f>K87</f>
        <v>201.51912568306011</v>
      </c>
    </row>
    <row r="88" spans="1:12" x14ac:dyDescent="0.2">
      <c r="A88" s="303">
        <v>39114</v>
      </c>
      <c r="B88" s="316">
        <v>14364</v>
      </c>
      <c r="C88" s="312">
        <v>25650</v>
      </c>
      <c r="D88" s="312">
        <v>6585</v>
      </c>
      <c r="E88" s="312">
        <v>3227</v>
      </c>
      <c r="F88" s="312">
        <v>9434</v>
      </c>
      <c r="G88" s="312">
        <v>7030</v>
      </c>
      <c r="H88" s="317">
        <v>1109</v>
      </c>
      <c r="I88" s="315">
        <f t="shared" si="10"/>
        <v>17573</v>
      </c>
      <c r="J88" s="225">
        <f t="shared" si="11"/>
        <v>67399</v>
      </c>
      <c r="K88" s="226">
        <f>J88/'Closed Transactions'!J88</f>
        <v>174.15762273901808</v>
      </c>
      <c r="L88" s="227">
        <f>SUM(J87:J88)/'Closed Transactions'!K88</f>
        <v>187.45683930942894</v>
      </c>
    </row>
    <row r="89" spans="1:12" x14ac:dyDescent="0.2">
      <c r="A89" s="303">
        <v>39147</v>
      </c>
      <c r="B89" s="316">
        <v>18387</v>
      </c>
      <c r="C89" s="312">
        <v>41161</v>
      </c>
      <c r="D89" s="312">
        <v>16151</v>
      </c>
      <c r="E89" s="312">
        <v>7851</v>
      </c>
      <c r="F89" s="312">
        <v>13526</v>
      </c>
      <c r="G89" s="312">
        <v>10660</v>
      </c>
      <c r="H89" s="317">
        <v>1476</v>
      </c>
      <c r="I89" s="315">
        <f t="shared" si="10"/>
        <v>25662</v>
      </c>
      <c r="J89" s="225">
        <f t="shared" si="11"/>
        <v>109212</v>
      </c>
      <c r="K89" s="226">
        <f>J89/'Closed Transactions'!J89</f>
        <v>189.93391304347827</v>
      </c>
      <c r="L89" s="227">
        <f>SUM(J87:J89)/'Closed Transactions'!K89</f>
        <v>188.52936746987953</v>
      </c>
    </row>
    <row r="90" spans="1:12" x14ac:dyDescent="0.2">
      <c r="A90" s="303">
        <v>39178</v>
      </c>
      <c r="B90" s="316">
        <v>20321</v>
      </c>
      <c r="C90" s="312">
        <v>37550</v>
      </c>
      <c r="D90" s="312">
        <v>14625</v>
      </c>
      <c r="E90" s="312">
        <v>11257</v>
      </c>
      <c r="F90" s="312">
        <v>14334</v>
      </c>
      <c r="G90" s="312">
        <v>9060</v>
      </c>
      <c r="H90" s="317">
        <v>2039</v>
      </c>
      <c r="I90" s="315">
        <f t="shared" si="10"/>
        <v>25433</v>
      </c>
      <c r="J90" s="225">
        <f t="shared" si="11"/>
        <v>109186</v>
      </c>
      <c r="K90" s="226">
        <f>J90/'Closed Transactions'!J90</f>
        <v>187.28301886792454</v>
      </c>
      <c r="L90" s="227">
        <f>SUM(J87:J90)/'Closed Transactions'!K90</f>
        <v>188.14913657770802</v>
      </c>
    </row>
    <row r="91" spans="1:12" x14ac:dyDescent="0.2">
      <c r="A91" s="303">
        <v>39208</v>
      </c>
      <c r="B91" s="316">
        <v>19135</v>
      </c>
      <c r="C91" s="312">
        <v>44708</v>
      </c>
      <c r="D91" s="312">
        <v>18775</v>
      </c>
      <c r="E91" s="312">
        <v>8326</v>
      </c>
      <c r="F91" s="312">
        <v>10020</v>
      </c>
      <c r="G91" s="312">
        <v>7453</v>
      </c>
      <c r="H91" s="317">
        <v>650</v>
      </c>
      <c r="I91" s="315">
        <f t="shared" si="10"/>
        <v>18123</v>
      </c>
      <c r="J91" s="225">
        <f t="shared" si="11"/>
        <v>109067</v>
      </c>
      <c r="K91" s="226">
        <f>J91/'Closed Transactions'!J91</f>
        <v>180.87396351575455</v>
      </c>
      <c r="L91" s="227">
        <f>SUM(J87:J91)/'Closed Transactions'!K91</f>
        <v>186.40413683373112</v>
      </c>
    </row>
    <row r="92" spans="1:12" x14ac:dyDescent="0.2">
      <c r="A92" s="303">
        <v>39239</v>
      </c>
      <c r="B92" s="316">
        <v>16667</v>
      </c>
      <c r="C92" s="312">
        <v>39152</v>
      </c>
      <c r="D92" s="312">
        <v>12207</v>
      </c>
      <c r="E92" s="312">
        <v>7223</v>
      </c>
      <c r="F92" s="312">
        <v>14675</v>
      </c>
      <c r="G92" s="312">
        <v>7484</v>
      </c>
      <c r="H92" s="317">
        <v>2501</v>
      </c>
      <c r="I92" s="315">
        <f t="shared" si="10"/>
        <v>24660</v>
      </c>
      <c r="J92" s="225">
        <f t="shared" si="11"/>
        <v>99909</v>
      </c>
      <c r="K92" s="226">
        <f>J92/'Closed Transactions'!J92</f>
        <v>181.65272727272728</v>
      </c>
      <c r="L92" s="227">
        <f>SUM(J87:J92)/'Closed Transactions'!K92</f>
        <v>185.55124020887729</v>
      </c>
    </row>
    <row r="93" spans="1:12" x14ac:dyDescent="0.2">
      <c r="A93" s="303">
        <v>39269</v>
      </c>
      <c r="B93" s="316">
        <v>12760</v>
      </c>
      <c r="C93" s="312">
        <v>27710</v>
      </c>
      <c r="D93" s="312">
        <v>8456</v>
      </c>
      <c r="E93" s="312">
        <v>2992</v>
      </c>
      <c r="F93" s="312">
        <v>7435</v>
      </c>
      <c r="G93" s="312">
        <v>7174</v>
      </c>
      <c r="H93" s="317">
        <v>556</v>
      </c>
      <c r="I93" s="315">
        <f t="shared" si="10"/>
        <v>15165</v>
      </c>
      <c r="J93" s="225">
        <f t="shared" si="11"/>
        <v>67083</v>
      </c>
      <c r="K93" s="226">
        <f>J93/'Closed Transactions'!J93</f>
        <v>186.34166666666667</v>
      </c>
      <c r="L93" s="227">
        <f>SUM(J87:J93)/'Closed Transactions'!K93</f>
        <v>185.63434579439252</v>
      </c>
    </row>
    <row r="94" spans="1:12" x14ac:dyDescent="0.2">
      <c r="A94" s="313">
        <v>39300</v>
      </c>
      <c r="B94" s="316">
        <v>15555</v>
      </c>
      <c r="C94" s="312">
        <v>29550</v>
      </c>
      <c r="D94" s="312">
        <v>11036</v>
      </c>
      <c r="E94" s="312">
        <v>4065</v>
      </c>
      <c r="F94" s="312">
        <v>6433</v>
      </c>
      <c r="G94" s="312">
        <v>1485</v>
      </c>
      <c r="H94" s="317">
        <v>1281</v>
      </c>
      <c r="I94" s="315">
        <f t="shared" si="10"/>
        <v>9199</v>
      </c>
      <c r="J94" s="225">
        <f t="shared" si="11"/>
        <v>69405</v>
      </c>
      <c r="K94" s="226">
        <f>J94/'Closed Transactions'!J94</f>
        <v>183.12664907651714</v>
      </c>
      <c r="L94" s="227">
        <f>SUM(J87:J94)/'Closed Transactions'!K94</f>
        <v>185.38443334209833</v>
      </c>
    </row>
    <row r="95" spans="1:12" x14ac:dyDescent="0.2">
      <c r="A95" s="313">
        <v>39331</v>
      </c>
      <c r="B95" s="316">
        <v>10939</v>
      </c>
      <c r="C95" s="312">
        <v>22433</v>
      </c>
      <c r="D95" s="312">
        <v>7809</v>
      </c>
      <c r="E95" s="312">
        <v>4286</v>
      </c>
      <c r="F95" s="312">
        <v>6710</v>
      </c>
      <c r="G95" s="312">
        <v>5803</v>
      </c>
      <c r="H95" s="317">
        <v>154</v>
      </c>
      <c r="I95" s="315">
        <f t="shared" si="10"/>
        <v>12667</v>
      </c>
      <c r="J95" s="225">
        <f t="shared" si="11"/>
        <v>58134</v>
      </c>
      <c r="K95" s="226">
        <f>J95/'Closed Transactions'!J95</f>
        <v>189.98039215686273</v>
      </c>
      <c r="L95" s="227">
        <f>SUM(J87:J95)/'Closed Transactions'!K95</f>
        <v>185.72669749330737</v>
      </c>
    </row>
    <row r="96" spans="1:12" x14ac:dyDescent="0.2">
      <c r="A96" s="313">
        <v>39361</v>
      </c>
      <c r="B96" s="329">
        <v>14505</v>
      </c>
      <c r="C96" s="349">
        <v>23571</v>
      </c>
      <c r="D96" s="349">
        <v>10990</v>
      </c>
      <c r="E96" s="349">
        <v>5495</v>
      </c>
      <c r="F96" s="349">
        <v>9191</v>
      </c>
      <c r="G96" s="349">
        <v>3082</v>
      </c>
      <c r="H96" s="349">
        <v>1219</v>
      </c>
      <c r="I96" s="315">
        <f>SUM(F96:H96)</f>
        <v>13492</v>
      </c>
      <c r="J96" s="225">
        <f>SUM(B96:H96)</f>
        <v>68053</v>
      </c>
      <c r="K96" s="226">
        <f>J96/'Closed Transactions'!J96</f>
        <v>192.24011299435028</v>
      </c>
      <c r="L96" s="227">
        <f>SUM(J87:J96)/'Closed Transactions'!K96</f>
        <v>186.24333408021511</v>
      </c>
    </row>
    <row r="97" spans="1:12" x14ac:dyDescent="0.2">
      <c r="A97" s="303">
        <v>39392</v>
      </c>
      <c r="B97" s="329">
        <v>17966</v>
      </c>
      <c r="C97" s="349">
        <v>21603</v>
      </c>
      <c r="D97" s="349">
        <v>6783</v>
      </c>
      <c r="E97" s="349">
        <v>5038</v>
      </c>
      <c r="F97" s="349">
        <v>10108</v>
      </c>
      <c r="G97" s="349">
        <v>3898</v>
      </c>
      <c r="H97" s="349">
        <v>535</v>
      </c>
      <c r="I97" s="315">
        <f>SUM(F97:H97)</f>
        <v>14541</v>
      </c>
      <c r="J97" s="225">
        <f>SUM(B97:H97)</f>
        <v>65931</v>
      </c>
      <c r="K97" s="226">
        <f>J97/'Closed Transactions'!J97</f>
        <v>212.68064516129033</v>
      </c>
      <c r="L97" s="227">
        <f>SUM(J87:J97)/'Closed Transactions'!K97</f>
        <v>187.96040226272785</v>
      </c>
    </row>
    <row r="98" spans="1:12" ht="13.5" thickBot="1" x14ac:dyDescent="0.25">
      <c r="A98" s="304">
        <v>39422</v>
      </c>
      <c r="B98" s="329">
        <v>16824</v>
      </c>
      <c r="C98" s="349">
        <v>27900</v>
      </c>
      <c r="D98" s="349">
        <v>9887</v>
      </c>
      <c r="E98" s="349">
        <v>7300</v>
      </c>
      <c r="F98" s="349">
        <v>6504</v>
      </c>
      <c r="G98" s="349">
        <v>3873</v>
      </c>
      <c r="H98" s="349">
        <v>1673</v>
      </c>
      <c r="I98" s="350">
        <f>SUM(F98:H98)</f>
        <v>12050</v>
      </c>
      <c r="J98" s="351">
        <f>SUM(B98:H98)</f>
        <v>73961</v>
      </c>
      <c r="K98" s="352">
        <f>J98/'Closed Transactions'!J98</f>
        <v>195.66402116402116</v>
      </c>
      <c r="L98" s="353">
        <f>SUM(J87:J98)/'Closed Transactions'!K98</f>
        <v>188.52572316055134</v>
      </c>
    </row>
    <row r="99" spans="1:12" x14ac:dyDescent="0.2">
      <c r="A99" s="527">
        <v>39453</v>
      </c>
      <c r="B99" s="528">
        <v>16233</v>
      </c>
      <c r="C99" s="529">
        <v>23723</v>
      </c>
      <c r="D99" s="529">
        <v>8512</v>
      </c>
      <c r="E99" s="529">
        <v>4608</v>
      </c>
      <c r="F99" s="529">
        <v>9779</v>
      </c>
      <c r="G99" s="529">
        <v>4366</v>
      </c>
      <c r="H99" s="529">
        <v>1413</v>
      </c>
      <c r="I99" s="530">
        <f t="shared" ref="I99:I107" si="12">SUM(F99:H99)</f>
        <v>15558</v>
      </c>
      <c r="J99" s="530">
        <f t="shared" ref="J99:J107" si="13">SUM(B99:H99)</f>
        <v>68634</v>
      </c>
      <c r="K99" s="530">
        <f>J99/'Closed Transactions'!J99</f>
        <v>184.0053619302949</v>
      </c>
      <c r="L99" s="531">
        <f>K99</f>
        <v>184.0053619302949</v>
      </c>
    </row>
    <row r="100" spans="1:12" x14ac:dyDescent="0.2">
      <c r="A100" s="501">
        <v>39484</v>
      </c>
      <c r="B100" s="532">
        <v>19299</v>
      </c>
      <c r="C100" s="533">
        <v>28902</v>
      </c>
      <c r="D100" s="533">
        <v>10488</v>
      </c>
      <c r="E100" s="533">
        <v>3385</v>
      </c>
      <c r="F100" s="533">
        <v>8582</v>
      </c>
      <c r="G100" s="533">
        <v>5461</v>
      </c>
      <c r="H100" s="533">
        <v>903</v>
      </c>
      <c r="I100" s="524">
        <f t="shared" si="12"/>
        <v>14946</v>
      </c>
      <c r="J100" s="524">
        <f t="shared" si="13"/>
        <v>77020</v>
      </c>
      <c r="K100" s="525">
        <f>J100/'Closed Transactions'!J100</f>
        <v>185.14423076923077</v>
      </c>
      <c r="L100" s="526">
        <f>SUM(J99:J100)/'Closed Transactions'!K100</f>
        <v>184.60583016476554</v>
      </c>
    </row>
    <row r="101" spans="1:12" x14ac:dyDescent="0.2">
      <c r="A101" s="501">
        <v>39513</v>
      </c>
      <c r="B101" s="532">
        <v>34559</v>
      </c>
      <c r="C101" s="533">
        <v>36989</v>
      </c>
      <c r="D101" s="533">
        <v>17219</v>
      </c>
      <c r="E101" s="533">
        <v>3847</v>
      </c>
      <c r="F101" s="533">
        <v>7184</v>
      </c>
      <c r="G101" s="533">
        <v>5161</v>
      </c>
      <c r="H101" s="533">
        <v>986</v>
      </c>
      <c r="I101" s="524">
        <f t="shared" si="12"/>
        <v>13331</v>
      </c>
      <c r="J101" s="524">
        <f t="shared" si="13"/>
        <v>105945</v>
      </c>
      <c r="K101" s="525">
        <f>J101/'Closed Transactions'!J101</f>
        <v>184.57317073170731</v>
      </c>
      <c r="L101" s="526">
        <f>SUM(J99:J101)/'Closed Transactions'!K101</f>
        <v>184.59207630227439</v>
      </c>
    </row>
    <row r="102" spans="1:12" x14ac:dyDescent="0.2">
      <c r="A102" s="501">
        <v>39544</v>
      </c>
      <c r="B102" s="532">
        <v>41203</v>
      </c>
      <c r="C102" s="533">
        <v>47807</v>
      </c>
      <c r="D102" s="533">
        <v>13840</v>
      </c>
      <c r="E102" s="533">
        <v>8023</v>
      </c>
      <c r="F102" s="533">
        <v>10379</v>
      </c>
      <c r="G102" s="533">
        <v>6919</v>
      </c>
      <c r="H102" s="533">
        <v>726</v>
      </c>
      <c r="I102" s="524">
        <f t="shared" si="12"/>
        <v>18024</v>
      </c>
      <c r="J102" s="524">
        <f t="shared" si="13"/>
        <v>128897</v>
      </c>
      <c r="K102" s="525">
        <f>J102/'Closed Transactions'!J102</f>
        <v>191.24183976261128</v>
      </c>
      <c r="L102" s="526">
        <f>SUM(J99:J102)/'Closed Transactions'!K102</f>
        <v>186.79234167893961</v>
      </c>
    </row>
    <row r="103" spans="1:12" x14ac:dyDescent="0.2">
      <c r="A103" s="501">
        <v>39574</v>
      </c>
      <c r="B103" s="532">
        <v>40419</v>
      </c>
      <c r="C103" s="533">
        <v>52790</v>
      </c>
      <c r="D103" s="533">
        <v>15633</v>
      </c>
      <c r="E103" s="533">
        <v>8560</v>
      </c>
      <c r="F103" s="533">
        <v>9938</v>
      </c>
      <c r="G103" s="533">
        <v>5128</v>
      </c>
      <c r="H103" s="533">
        <v>531</v>
      </c>
      <c r="I103" s="524">
        <f t="shared" si="12"/>
        <v>15597</v>
      </c>
      <c r="J103" s="524">
        <f t="shared" si="13"/>
        <v>132999</v>
      </c>
      <c r="K103" s="525">
        <f>J103/'Closed Transactions'!J103</f>
        <v>191.36546762589927</v>
      </c>
      <c r="L103" s="526">
        <f>SUM(J99:J103)/'Closed Transactions'!K103</f>
        <v>187.95571010248901</v>
      </c>
    </row>
    <row r="104" spans="1:12" x14ac:dyDescent="0.2">
      <c r="A104" s="501">
        <v>39605</v>
      </c>
      <c r="B104" s="532">
        <v>31870</v>
      </c>
      <c r="C104" s="533">
        <v>36303</v>
      </c>
      <c r="D104" s="533">
        <v>17988</v>
      </c>
      <c r="E104" s="533">
        <v>9435</v>
      </c>
      <c r="F104" s="533">
        <v>11148</v>
      </c>
      <c r="G104" s="533">
        <v>6516</v>
      </c>
      <c r="H104" s="533">
        <v>2359</v>
      </c>
      <c r="I104" s="524">
        <f t="shared" si="12"/>
        <v>20023</v>
      </c>
      <c r="J104" s="524">
        <f t="shared" si="13"/>
        <v>115619</v>
      </c>
      <c r="K104" s="525">
        <f>J104/'Closed Transactions'!J104</f>
        <v>189.53934426229509</v>
      </c>
      <c r="L104" s="526">
        <f>SUM(J99:J104)/'Closed Transactions'!K104</f>
        <v>188.24476361460202</v>
      </c>
    </row>
    <row r="105" spans="1:12" x14ac:dyDescent="0.2">
      <c r="A105" s="501">
        <v>39635</v>
      </c>
      <c r="B105" s="532">
        <v>34544</v>
      </c>
      <c r="C105" s="533">
        <v>31805</v>
      </c>
      <c r="D105" s="533">
        <v>14190</v>
      </c>
      <c r="E105" s="533">
        <v>4356</v>
      </c>
      <c r="F105" s="533">
        <v>8433</v>
      </c>
      <c r="G105" s="533">
        <v>4240</v>
      </c>
      <c r="H105" s="533">
        <v>748</v>
      </c>
      <c r="I105" s="524">
        <f t="shared" si="12"/>
        <v>13421</v>
      </c>
      <c r="J105" s="524">
        <f t="shared" si="13"/>
        <v>98316</v>
      </c>
      <c r="K105" s="525">
        <f>J105/'Closed Transactions'!J105</f>
        <v>189.79922779922779</v>
      </c>
      <c r="L105" s="526">
        <f>SUM(J99:J105)/'Closed Transactions'!K105</f>
        <v>188.45336787564767</v>
      </c>
    </row>
    <row r="106" spans="1:12" x14ac:dyDescent="0.2">
      <c r="A106" s="501">
        <v>39666</v>
      </c>
      <c r="B106" s="532">
        <v>36581</v>
      </c>
      <c r="C106" s="533">
        <v>26665</v>
      </c>
      <c r="D106" s="533">
        <v>13340</v>
      </c>
      <c r="E106" s="533">
        <v>3541</v>
      </c>
      <c r="F106" s="533">
        <v>6696</v>
      </c>
      <c r="G106" s="533">
        <v>3781</v>
      </c>
      <c r="H106" s="533">
        <v>1163</v>
      </c>
      <c r="I106" s="524">
        <f t="shared" si="12"/>
        <v>11640</v>
      </c>
      <c r="J106" s="524">
        <f t="shared" si="13"/>
        <v>91767</v>
      </c>
      <c r="K106" s="525">
        <f>J106/'Closed Transactions'!J106</f>
        <v>182.43936381709742</v>
      </c>
      <c r="L106" s="526">
        <f>SUM(J99:J106)/'Closed Transactions'!K106</f>
        <v>187.76002750401099</v>
      </c>
    </row>
    <row r="107" spans="1:12" x14ac:dyDescent="0.2">
      <c r="A107" s="501">
        <v>39697</v>
      </c>
      <c r="B107" s="532">
        <v>32112</v>
      </c>
      <c r="C107" s="533">
        <v>27140</v>
      </c>
      <c r="D107" s="533">
        <v>9367</v>
      </c>
      <c r="E107" s="533">
        <v>4506</v>
      </c>
      <c r="F107" s="533">
        <v>4262</v>
      </c>
      <c r="G107" s="533">
        <v>3664</v>
      </c>
      <c r="H107" s="533">
        <v>127</v>
      </c>
      <c r="I107" s="524">
        <f t="shared" si="12"/>
        <v>8053</v>
      </c>
      <c r="J107" s="524">
        <f t="shared" si="13"/>
        <v>81178</v>
      </c>
      <c r="K107" s="525">
        <f>J107/'Closed Transactions'!J107</f>
        <v>170.5420168067227</v>
      </c>
      <c r="L107" s="526">
        <f>SUM(J99:J107)/'Closed Transactions'!K107</f>
        <v>186.06633601983881</v>
      </c>
    </row>
    <row r="108" spans="1:12" x14ac:dyDescent="0.2">
      <c r="A108" s="501">
        <v>39727</v>
      </c>
      <c r="B108" s="532">
        <v>35595</v>
      </c>
      <c r="C108" s="533">
        <v>24947</v>
      </c>
      <c r="D108" s="533">
        <v>11500</v>
      </c>
      <c r="E108" s="533">
        <v>2747</v>
      </c>
      <c r="F108" s="533">
        <v>6204</v>
      </c>
      <c r="G108" s="533">
        <v>2500</v>
      </c>
      <c r="H108" s="533">
        <v>1359</v>
      </c>
      <c r="I108" s="524">
        <f>SUM(F108:H108)</f>
        <v>10063</v>
      </c>
      <c r="J108" s="524">
        <f>SUM(B108:H108)</f>
        <v>84852</v>
      </c>
      <c r="K108" s="525">
        <f>J108/'Closed Transactions'!J108</f>
        <v>171.41818181818181</v>
      </c>
      <c r="L108" s="526">
        <f>SUM(J99:J108)/'Closed Transactions'!K108</f>
        <v>184.70697412823398</v>
      </c>
    </row>
    <row r="109" spans="1:12" x14ac:dyDescent="0.2">
      <c r="A109" s="501">
        <v>39758</v>
      </c>
      <c r="B109" s="532">
        <v>33113</v>
      </c>
      <c r="C109" s="533">
        <v>13807</v>
      </c>
      <c r="D109" s="533">
        <v>6723</v>
      </c>
      <c r="E109" s="533">
        <v>2441</v>
      </c>
      <c r="F109" s="533">
        <v>2986</v>
      </c>
      <c r="G109" s="533">
        <v>2573</v>
      </c>
      <c r="H109" s="533"/>
      <c r="I109" s="524">
        <f>SUM(F109:H109)</f>
        <v>5559</v>
      </c>
      <c r="J109" s="524">
        <f>SUM(B109:H109)</f>
        <v>61643</v>
      </c>
      <c r="K109" s="525">
        <f>J109/'Closed Transactions'!J109</f>
        <v>162.21842105263158</v>
      </c>
      <c r="L109" s="526">
        <f>SUM(J99:J109)/'Closed Transactions'!K109</f>
        <v>183.21141057052853</v>
      </c>
    </row>
    <row r="110" spans="1:12" x14ac:dyDescent="0.2">
      <c r="A110" s="518">
        <v>39788</v>
      </c>
      <c r="B110" s="532">
        <v>37496</v>
      </c>
      <c r="C110" s="533">
        <v>25137</v>
      </c>
      <c r="D110" s="533">
        <v>6732</v>
      </c>
      <c r="E110" s="533">
        <v>3235</v>
      </c>
      <c r="F110" s="533">
        <v>3892</v>
      </c>
      <c r="G110" s="533">
        <v>4521</v>
      </c>
      <c r="H110" s="533"/>
      <c r="I110" s="534">
        <f>SUM(F110:H110)</f>
        <v>8413</v>
      </c>
      <c r="J110" s="534">
        <f>SUM(B110:H110)</f>
        <v>81013</v>
      </c>
      <c r="K110" s="535">
        <f>J110/'Closed Transactions'!J110</f>
        <v>156.39575289575291</v>
      </c>
      <c r="L110" s="536">
        <f>SUM(J99:J110)/'Closed Transactions'!K110</f>
        <v>180.98250962772786</v>
      </c>
    </row>
    <row r="111" spans="1:12" x14ac:dyDescent="0.2">
      <c r="A111" s="450">
        <v>39819</v>
      </c>
      <c r="B111" s="481">
        <v>34476</v>
      </c>
      <c r="C111" s="482">
        <v>17930</v>
      </c>
      <c r="D111" s="482">
        <v>5253</v>
      </c>
      <c r="E111" s="482">
        <v>1200</v>
      </c>
      <c r="F111" s="482">
        <v>5141</v>
      </c>
      <c r="G111" s="482">
        <v>2592</v>
      </c>
      <c r="H111" s="482">
        <v>138</v>
      </c>
      <c r="I111" s="474">
        <f t="shared" ref="I111:I119" si="14">SUM(F111:H111)</f>
        <v>7871</v>
      </c>
      <c r="J111" s="474">
        <f t="shared" ref="J111:J119" si="15">SUM(B111:H111)</f>
        <v>66730</v>
      </c>
      <c r="K111" s="474">
        <f>J111/'Closed Transactions'!J111</f>
        <v>152.00455580865605</v>
      </c>
      <c r="L111" s="475">
        <f>K111</f>
        <v>152.00455580865605</v>
      </c>
    </row>
    <row r="112" spans="1:12" x14ac:dyDescent="0.2">
      <c r="A112" s="450">
        <v>39850</v>
      </c>
      <c r="B112" s="483">
        <v>46018</v>
      </c>
      <c r="C112" s="484">
        <v>23054</v>
      </c>
      <c r="D112" s="484">
        <v>5993</v>
      </c>
      <c r="E112" s="484">
        <v>6242</v>
      </c>
      <c r="F112" s="484">
        <v>4449</v>
      </c>
      <c r="G112" s="484">
        <v>4557</v>
      </c>
      <c r="H112" s="484">
        <v>119</v>
      </c>
      <c r="I112" s="477">
        <f t="shared" si="14"/>
        <v>9125</v>
      </c>
      <c r="J112" s="477">
        <f t="shared" si="15"/>
        <v>90432</v>
      </c>
      <c r="K112" s="476">
        <f>J112/'Closed Transactions'!J112</f>
        <v>164.72131147540983</v>
      </c>
      <c r="L112" s="477">
        <f>SUM(J111:J112)/'Closed Transactions'!K112</f>
        <v>159.07085020242914</v>
      </c>
    </row>
    <row r="113" spans="1:12" x14ac:dyDescent="0.2">
      <c r="A113" s="450">
        <v>39878</v>
      </c>
      <c r="B113" s="483">
        <v>62855</v>
      </c>
      <c r="C113" s="484">
        <v>25275</v>
      </c>
      <c r="D113" s="484">
        <v>11153</v>
      </c>
      <c r="E113" s="484">
        <v>3326</v>
      </c>
      <c r="F113" s="484">
        <v>4618</v>
      </c>
      <c r="G113" s="484">
        <v>4782</v>
      </c>
      <c r="H113" s="484">
        <v>900</v>
      </c>
      <c r="I113" s="477">
        <f t="shared" si="14"/>
        <v>10300</v>
      </c>
      <c r="J113" s="477">
        <f t="shared" si="15"/>
        <v>112909</v>
      </c>
      <c r="K113" s="476">
        <f>J113/'Closed Transactions'!J113</f>
        <v>153.82697547683924</v>
      </c>
      <c r="L113" s="477">
        <f>SUM(J111:J113)/'Closed Transactions'!K113</f>
        <v>156.83565621370499</v>
      </c>
    </row>
    <row r="114" spans="1:12" x14ac:dyDescent="0.2">
      <c r="A114" s="450">
        <v>39909</v>
      </c>
      <c r="B114" s="483">
        <v>67942</v>
      </c>
      <c r="C114" s="484">
        <v>30752</v>
      </c>
      <c r="D114" s="484">
        <v>13573</v>
      </c>
      <c r="E114" s="484">
        <v>5915</v>
      </c>
      <c r="F114" s="484">
        <v>8178</v>
      </c>
      <c r="G114" s="484">
        <v>4967</v>
      </c>
      <c r="H114" s="484">
        <v>596</v>
      </c>
      <c r="I114" s="477">
        <f t="shared" si="14"/>
        <v>13741</v>
      </c>
      <c r="J114" s="477">
        <f t="shared" si="15"/>
        <v>131923</v>
      </c>
      <c r="K114" s="476">
        <f>J114/'Closed Transactions'!J114</f>
        <v>162.06756756756758</v>
      </c>
      <c r="L114" s="477">
        <f>SUM(J111:J114)/'Closed Transactions'!K114</f>
        <v>158.51498422712933</v>
      </c>
    </row>
    <row r="115" spans="1:12" x14ac:dyDescent="0.2">
      <c r="A115" s="450">
        <v>39939</v>
      </c>
      <c r="B115" s="483">
        <v>69748</v>
      </c>
      <c r="C115" s="484">
        <v>35582</v>
      </c>
      <c r="D115" s="484">
        <v>10262</v>
      </c>
      <c r="E115" s="484">
        <v>3890</v>
      </c>
      <c r="F115" s="484">
        <v>10399</v>
      </c>
      <c r="G115" s="484">
        <v>5195</v>
      </c>
      <c r="H115" s="484">
        <v>68</v>
      </c>
      <c r="I115" s="477">
        <f t="shared" si="14"/>
        <v>15662</v>
      </c>
      <c r="J115" s="477">
        <f t="shared" si="15"/>
        <v>135144</v>
      </c>
      <c r="K115" s="476">
        <f>J115/'Closed Transactions'!J115</f>
        <v>151.16778523489933</v>
      </c>
      <c r="L115" s="477">
        <f>SUM(J111:J115)/'Closed Transactions'!K115</f>
        <v>156.6</v>
      </c>
    </row>
    <row r="116" spans="1:12" x14ac:dyDescent="0.2">
      <c r="A116" s="450">
        <v>39970</v>
      </c>
      <c r="B116" s="483">
        <v>74910</v>
      </c>
      <c r="C116" s="484">
        <v>36372</v>
      </c>
      <c r="D116" s="484">
        <v>11968</v>
      </c>
      <c r="E116" s="484">
        <v>7777</v>
      </c>
      <c r="F116" s="484">
        <v>6423</v>
      </c>
      <c r="G116" s="484">
        <v>4613</v>
      </c>
      <c r="H116" s="484">
        <v>1242</v>
      </c>
      <c r="I116" s="477">
        <f t="shared" si="14"/>
        <v>12278</v>
      </c>
      <c r="J116" s="477">
        <f t="shared" si="15"/>
        <v>143305</v>
      </c>
      <c r="K116" s="476">
        <f>J116/'Closed Transactions'!J116</f>
        <v>157.13267543859649</v>
      </c>
      <c r="L116" s="477">
        <f>SUM(J111:J116)/'Closed Transactions'!K116</f>
        <v>156.71188392445879</v>
      </c>
    </row>
    <row r="117" spans="1:12" x14ac:dyDescent="0.2">
      <c r="A117" s="450">
        <v>40000</v>
      </c>
      <c r="B117" s="483">
        <v>69711</v>
      </c>
      <c r="C117" s="484">
        <v>37389</v>
      </c>
      <c r="D117" s="484">
        <v>11571</v>
      </c>
      <c r="E117" s="484">
        <v>5815</v>
      </c>
      <c r="F117" s="484">
        <v>7468</v>
      </c>
      <c r="G117" s="484">
        <v>5733</v>
      </c>
      <c r="H117" s="484">
        <v>301</v>
      </c>
      <c r="I117" s="477">
        <f t="shared" si="14"/>
        <v>13502</v>
      </c>
      <c r="J117" s="477">
        <f t="shared" si="15"/>
        <v>137988</v>
      </c>
      <c r="K117" s="476">
        <f>J117/'Closed Transactions'!J117</f>
        <v>164.27142857142857</v>
      </c>
      <c r="L117" s="477">
        <f>SUM(J111:J117)/'Closed Transactions'!K117</f>
        <v>157.9372829023543</v>
      </c>
    </row>
    <row r="118" spans="1:12" x14ac:dyDescent="0.2">
      <c r="A118" s="450">
        <v>40031</v>
      </c>
      <c r="B118" s="483">
        <v>61298</v>
      </c>
      <c r="C118" s="484">
        <v>30367</v>
      </c>
      <c r="D118" s="484">
        <v>8750</v>
      </c>
      <c r="E118" s="484">
        <v>4680</v>
      </c>
      <c r="F118" s="484">
        <v>5741</v>
      </c>
      <c r="G118" s="484">
        <v>1760</v>
      </c>
      <c r="H118" s="484">
        <v>1439</v>
      </c>
      <c r="I118" s="477">
        <f t="shared" si="14"/>
        <v>8940</v>
      </c>
      <c r="J118" s="477">
        <f t="shared" si="15"/>
        <v>114035</v>
      </c>
      <c r="K118" s="476">
        <f>J118/'Closed Transactions'!J118</f>
        <v>155.99863201094391</v>
      </c>
      <c r="L118" s="477">
        <f>SUM(J111:J118)/'Closed Transactions'!K118</f>
        <v>157.69761542364282</v>
      </c>
    </row>
    <row r="119" spans="1:12" x14ac:dyDescent="0.2">
      <c r="A119" s="450">
        <v>40062</v>
      </c>
      <c r="B119" s="483">
        <v>58611</v>
      </c>
      <c r="C119" s="484">
        <v>32994</v>
      </c>
      <c r="D119" s="484">
        <v>11806</v>
      </c>
      <c r="E119" s="484">
        <v>3070</v>
      </c>
      <c r="F119" s="484">
        <v>6497</v>
      </c>
      <c r="G119" s="484">
        <v>5524</v>
      </c>
      <c r="H119" s="484">
        <v>201</v>
      </c>
      <c r="I119" s="477">
        <f t="shared" si="14"/>
        <v>12222</v>
      </c>
      <c r="J119" s="477">
        <f t="shared" si="15"/>
        <v>118703</v>
      </c>
      <c r="K119" s="476">
        <f>J119/'Closed Transactions'!J119</f>
        <v>161.94133697135061</v>
      </c>
      <c r="L119" s="477">
        <f>SUM(J111:J119)/'Closed Transactions'!K119</f>
        <v>158.16566355702679</v>
      </c>
    </row>
    <row r="120" spans="1:12" x14ac:dyDescent="0.2">
      <c r="A120" s="450">
        <v>40092</v>
      </c>
      <c r="B120" s="483">
        <v>65119</v>
      </c>
      <c r="C120" s="484">
        <v>33146</v>
      </c>
      <c r="D120" s="484">
        <v>12291</v>
      </c>
      <c r="E120" s="484">
        <v>6060</v>
      </c>
      <c r="F120" s="484">
        <v>5769</v>
      </c>
      <c r="G120" s="484">
        <v>3979</v>
      </c>
      <c r="H120" s="484"/>
      <c r="I120" s="477">
        <f>SUM(F120:H120)</f>
        <v>9748</v>
      </c>
      <c r="J120" s="477">
        <f>SUM(B120:H120)</f>
        <v>126364</v>
      </c>
      <c r="K120" s="476">
        <f>J120/'Closed Transactions'!J120</f>
        <v>171.4572591587517</v>
      </c>
      <c r="L120" s="477">
        <f>SUM(J111:J120)/'Closed Transactions'!K120</f>
        <v>159.49248273059732</v>
      </c>
    </row>
    <row r="121" spans="1:12" x14ac:dyDescent="0.2">
      <c r="A121" s="450">
        <v>40123</v>
      </c>
      <c r="B121" s="483">
        <v>60119</v>
      </c>
      <c r="C121" s="484">
        <v>34222</v>
      </c>
      <c r="D121" s="484">
        <v>6954</v>
      </c>
      <c r="E121" s="484">
        <v>3056</v>
      </c>
      <c r="F121" s="484">
        <v>7026</v>
      </c>
      <c r="G121" s="484">
        <v>2790</v>
      </c>
      <c r="H121" s="484">
        <v>485</v>
      </c>
      <c r="I121" s="477">
        <f>SUM(F121:H121)</f>
        <v>10301</v>
      </c>
      <c r="J121" s="477">
        <f>SUM(B121:H121)</f>
        <v>114652</v>
      </c>
      <c r="K121" s="476">
        <f>J121/'Closed Transactions'!J121</f>
        <v>169.60355029585799</v>
      </c>
      <c r="L121" s="477">
        <f>SUM(J111:J121)/'Closed Transactions'!K121</f>
        <v>160.34061297927784</v>
      </c>
    </row>
    <row r="122" spans="1:12" ht="13.5" thickBot="1" x14ac:dyDescent="0.25">
      <c r="A122" s="497">
        <v>40153</v>
      </c>
      <c r="B122" s="483">
        <v>72277</v>
      </c>
      <c r="C122" s="484">
        <v>38096</v>
      </c>
      <c r="D122" s="484">
        <v>12405</v>
      </c>
      <c r="E122" s="484">
        <v>7230</v>
      </c>
      <c r="F122" s="484">
        <v>7202</v>
      </c>
      <c r="G122" s="484">
        <v>3872</v>
      </c>
      <c r="H122" s="484">
        <v>99</v>
      </c>
      <c r="I122" s="498">
        <f>SUM(F122:H122)</f>
        <v>11173</v>
      </c>
      <c r="J122" s="498">
        <f>SUM(B122:H122)</f>
        <v>141181</v>
      </c>
      <c r="K122" s="499">
        <f>J122/'Closed Transactions'!J122</f>
        <v>176.47624999999999</v>
      </c>
      <c r="L122" s="498">
        <f>SUM(J111:J122)/'Closed Transactions'!K122</f>
        <v>161.79771983293824</v>
      </c>
    </row>
    <row r="123" spans="1:12" x14ac:dyDescent="0.2">
      <c r="A123" s="500">
        <v>40184</v>
      </c>
      <c r="B123" s="726">
        <v>72420</v>
      </c>
      <c r="C123" s="726">
        <v>28463</v>
      </c>
      <c r="D123" s="726">
        <v>13970</v>
      </c>
      <c r="E123" s="726">
        <v>7499</v>
      </c>
      <c r="F123" s="726">
        <v>5331</v>
      </c>
      <c r="G123" s="726">
        <v>4752</v>
      </c>
      <c r="H123" s="726">
        <v>714</v>
      </c>
      <c r="I123" s="498">
        <f t="shared" ref="I123:I134" si="16">SUM(F123:H123)</f>
        <v>10797</v>
      </c>
      <c r="J123" s="477">
        <f t="shared" ref="J123:J134" si="17">SUM(B123:H123)</f>
        <v>133149</v>
      </c>
      <c r="K123" s="522">
        <f>J123/'Closed Transactions'!J123</f>
        <v>186.74474053295933</v>
      </c>
      <c r="L123" s="523">
        <f>K123</f>
        <v>186.74474053295933</v>
      </c>
    </row>
    <row r="124" spans="1:12" x14ac:dyDescent="0.2">
      <c r="A124" s="501">
        <v>40215</v>
      </c>
      <c r="B124" s="726">
        <v>67348</v>
      </c>
      <c r="C124" s="726">
        <v>34044</v>
      </c>
      <c r="D124" s="726">
        <v>11968</v>
      </c>
      <c r="E124" s="726">
        <v>5455</v>
      </c>
      <c r="F124" s="726">
        <v>6081</v>
      </c>
      <c r="G124" s="726">
        <v>2416</v>
      </c>
      <c r="H124" s="726">
        <v>760</v>
      </c>
      <c r="I124" s="498">
        <f t="shared" si="16"/>
        <v>9257</v>
      </c>
      <c r="J124" s="477">
        <f t="shared" si="17"/>
        <v>128072</v>
      </c>
      <c r="K124" s="525">
        <f>J124/'Closed Transactions'!J124</f>
        <v>168.07349081364831</v>
      </c>
      <c r="L124" s="526">
        <f>SUM(J123:J124)/'Closed Transactions'!K124</f>
        <v>177.09898305084747</v>
      </c>
    </row>
    <row r="125" spans="1:12" x14ac:dyDescent="0.2">
      <c r="A125" s="501">
        <v>40243</v>
      </c>
      <c r="B125" s="726">
        <v>104457</v>
      </c>
      <c r="C125" s="726">
        <v>43255</v>
      </c>
      <c r="D125" s="726">
        <v>18454</v>
      </c>
      <c r="E125" s="726">
        <v>6114</v>
      </c>
      <c r="F125" s="726">
        <v>7918</v>
      </c>
      <c r="G125" s="726">
        <v>7009</v>
      </c>
      <c r="H125" s="726">
        <v>1349</v>
      </c>
      <c r="I125" s="498">
        <f t="shared" si="16"/>
        <v>16276</v>
      </c>
      <c r="J125" s="477">
        <f t="shared" si="17"/>
        <v>188556</v>
      </c>
      <c r="K125" s="525">
        <f>J125/'Closed Transactions'!J125</f>
        <v>167.7544483985765</v>
      </c>
      <c r="L125" s="526">
        <f>SUM(J123:J125)/'Closed Transactions'!K125</f>
        <v>173.05771450557907</v>
      </c>
    </row>
    <row r="126" spans="1:12" x14ac:dyDescent="0.2">
      <c r="A126" s="501">
        <v>40274</v>
      </c>
      <c r="B126" s="726">
        <v>117658</v>
      </c>
      <c r="C126" s="726">
        <v>52177</v>
      </c>
      <c r="D126" s="726">
        <v>19424</v>
      </c>
      <c r="E126" s="726">
        <v>10882</v>
      </c>
      <c r="F126" s="726">
        <v>15059</v>
      </c>
      <c r="G126" s="726">
        <v>10279</v>
      </c>
      <c r="H126" s="726">
        <v>84</v>
      </c>
      <c r="I126" s="498">
        <f t="shared" si="16"/>
        <v>25422</v>
      </c>
      <c r="J126" s="477">
        <f t="shared" si="17"/>
        <v>225563</v>
      </c>
      <c r="K126" s="525">
        <f>J126/'Closed Transactions'!J126</f>
        <v>177.46892210857592</v>
      </c>
      <c r="L126" s="526">
        <f>SUM(J123:J126)/'Closed Transactions'!K126</f>
        <v>174.50645994832041</v>
      </c>
    </row>
    <row r="127" spans="1:12" x14ac:dyDescent="0.2">
      <c r="A127" s="501">
        <v>40304</v>
      </c>
      <c r="B127" s="726">
        <v>82960</v>
      </c>
      <c r="C127" s="726">
        <v>34574</v>
      </c>
      <c r="D127" s="726">
        <v>14970</v>
      </c>
      <c r="E127" s="726">
        <v>7911</v>
      </c>
      <c r="F127" s="726">
        <v>15127</v>
      </c>
      <c r="G127" s="726">
        <v>6090</v>
      </c>
      <c r="H127" s="726">
        <v>1631</v>
      </c>
      <c r="I127" s="498">
        <f t="shared" si="16"/>
        <v>22848</v>
      </c>
      <c r="J127" s="477">
        <f t="shared" si="17"/>
        <v>163263</v>
      </c>
      <c r="K127" s="525">
        <f>J127/'Closed Transactions'!J127</f>
        <v>160.85024630541872</v>
      </c>
      <c r="L127" s="526">
        <f>SUM(J123:J127)/'Closed Transactions'!K127</f>
        <v>171.6689866939611</v>
      </c>
    </row>
    <row r="128" spans="1:12" x14ac:dyDescent="0.2">
      <c r="A128" s="501">
        <v>40335</v>
      </c>
      <c r="B128" s="726">
        <v>82338</v>
      </c>
      <c r="C128" s="726">
        <v>48515</v>
      </c>
      <c r="D128" s="726">
        <v>20517</v>
      </c>
      <c r="E128" s="726">
        <v>6411</v>
      </c>
      <c r="F128" s="726">
        <v>11955</v>
      </c>
      <c r="G128" s="726">
        <v>5983</v>
      </c>
      <c r="H128" s="726">
        <v>770</v>
      </c>
      <c r="I128" s="498">
        <f t="shared" si="16"/>
        <v>18708</v>
      </c>
      <c r="J128" s="477">
        <f t="shared" si="17"/>
        <v>176489</v>
      </c>
      <c r="K128" s="525">
        <f>J128/'Closed Transactions'!J128</f>
        <v>179.35873983739836</v>
      </c>
      <c r="L128" s="526">
        <f>SUM(J123:J128)/'Closed Transactions'!K128</f>
        <v>172.95825523939342</v>
      </c>
    </row>
    <row r="129" spans="1:12" x14ac:dyDescent="0.2">
      <c r="A129" s="501">
        <v>40365</v>
      </c>
      <c r="B129" s="726">
        <v>61275</v>
      </c>
      <c r="C129" s="726">
        <v>25285</v>
      </c>
      <c r="D129" s="726">
        <v>10475</v>
      </c>
      <c r="E129" s="726">
        <v>8322</v>
      </c>
      <c r="F129" s="726">
        <v>8739</v>
      </c>
      <c r="G129" s="726">
        <v>3998</v>
      </c>
      <c r="H129" s="726">
        <v>3269</v>
      </c>
      <c r="I129" s="498">
        <f t="shared" si="16"/>
        <v>16006</v>
      </c>
      <c r="J129" s="477">
        <f t="shared" si="17"/>
        <v>121363</v>
      </c>
      <c r="K129" s="525">
        <f>J129/'Closed Transactions'!J129</f>
        <v>164.44850948509486</v>
      </c>
      <c r="L129" s="526">
        <f>SUM(J123:J129)/'Closed Transactions'!K129</f>
        <v>172.00771908581808</v>
      </c>
    </row>
    <row r="130" spans="1:12" x14ac:dyDescent="0.2">
      <c r="A130" s="501">
        <v>40396</v>
      </c>
      <c r="B130" s="726">
        <v>69228</v>
      </c>
      <c r="C130" s="726">
        <v>20553</v>
      </c>
      <c r="D130" s="726">
        <v>10027</v>
      </c>
      <c r="E130" s="726">
        <v>5251</v>
      </c>
      <c r="F130" s="726">
        <v>4686</v>
      </c>
      <c r="G130" s="726">
        <v>1753</v>
      </c>
      <c r="H130" s="726"/>
      <c r="I130" s="498">
        <f t="shared" si="16"/>
        <v>6439</v>
      </c>
      <c r="J130" s="477">
        <f t="shared" si="17"/>
        <v>111498</v>
      </c>
      <c r="K130" s="525">
        <f>J130/'Closed Transactions'!J130</f>
        <v>154.64355062413316</v>
      </c>
      <c r="L130" s="526">
        <f>SUM(J123:J130)/'Closed Transactions'!K130</f>
        <v>170.29926310043669</v>
      </c>
    </row>
    <row r="131" spans="1:12" x14ac:dyDescent="0.2">
      <c r="A131" s="501">
        <v>40427</v>
      </c>
      <c r="B131" s="726">
        <v>62596</v>
      </c>
      <c r="C131" s="726">
        <v>23194</v>
      </c>
      <c r="D131" s="726">
        <v>9100</v>
      </c>
      <c r="E131" s="726">
        <v>3756</v>
      </c>
      <c r="F131" s="726">
        <v>7994</v>
      </c>
      <c r="G131" s="726">
        <v>3125</v>
      </c>
      <c r="H131" s="726"/>
      <c r="I131" s="498">
        <f t="shared" si="16"/>
        <v>11119</v>
      </c>
      <c r="J131" s="477">
        <f t="shared" si="17"/>
        <v>109765</v>
      </c>
      <c r="K131" s="525">
        <f>J131/'Closed Transactions'!J131</f>
        <v>168.86923076923077</v>
      </c>
      <c r="L131" s="526">
        <f>SUM(J123:J131)/'Closed Transactions'!K131</f>
        <v>170.1827525695663</v>
      </c>
    </row>
    <row r="132" spans="1:12" x14ac:dyDescent="0.2">
      <c r="A132" s="501">
        <v>40457</v>
      </c>
      <c r="B132" s="726">
        <v>53027</v>
      </c>
      <c r="C132" s="726">
        <v>20622</v>
      </c>
      <c r="D132" s="726">
        <v>9159</v>
      </c>
      <c r="E132" s="726">
        <v>2130</v>
      </c>
      <c r="F132" s="726">
        <v>4317</v>
      </c>
      <c r="G132" s="726">
        <v>3494</v>
      </c>
      <c r="H132" s="726">
        <v>1069</v>
      </c>
      <c r="I132" s="498">
        <f t="shared" si="16"/>
        <v>8880</v>
      </c>
      <c r="J132" s="477">
        <f t="shared" si="17"/>
        <v>93818</v>
      </c>
      <c r="K132" s="525">
        <f>J132/'Closed Transactions'!J132</f>
        <v>164.30472854640982</v>
      </c>
      <c r="L132" s="526">
        <f>SUM(J123:J132)/'Closed Transactions'!K132</f>
        <v>169.7901508948415</v>
      </c>
    </row>
    <row r="133" spans="1:12" x14ac:dyDescent="0.2">
      <c r="A133" s="501">
        <v>40488</v>
      </c>
      <c r="B133" s="726">
        <v>64830</v>
      </c>
      <c r="C133" s="726">
        <v>22174</v>
      </c>
      <c r="D133" s="726">
        <v>8430</v>
      </c>
      <c r="E133" s="726">
        <v>5058</v>
      </c>
      <c r="F133" s="726">
        <v>4414</v>
      </c>
      <c r="G133" s="726">
        <v>3078</v>
      </c>
      <c r="H133" s="726">
        <v>226</v>
      </c>
      <c r="I133" s="498">
        <f t="shared" si="16"/>
        <v>7718</v>
      </c>
      <c r="J133" s="477">
        <f t="shared" si="17"/>
        <v>108210</v>
      </c>
      <c r="K133" s="525">
        <f>J133/'Closed Transactions'!J133</f>
        <v>172.58373205741626</v>
      </c>
      <c r="L133" s="526">
        <f>SUM(J123:J133)/'Closed Transactions'!K133</f>
        <v>169.98103748910199</v>
      </c>
    </row>
    <row r="134" spans="1:12" ht="13.5" thickBot="1" x14ac:dyDescent="0.25">
      <c r="A134" s="518">
        <v>40518</v>
      </c>
      <c r="B134" s="749">
        <v>75320</v>
      </c>
      <c r="C134" s="749">
        <v>35362</v>
      </c>
      <c r="D134" s="749">
        <v>12035</v>
      </c>
      <c r="E134" s="749">
        <v>5003</v>
      </c>
      <c r="F134" s="749">
        <v>8502</v>
      </c>
      <c r="G134" s="749">
        <v>3650</v>
      </c>
      <c r="H134" s="749">
        <v>382</v>
      </c>
      <c r="I134" s="498">
        <f t="shared" si="16"/>
        <v>12534</v>
      </c>
      <c r="J134" s="498">
        <f t="shared" si="17"/>
        <v>140254</v>
      </c>
      <c r="K134" s="535">
        <f>J134/'Closed Transactions'!J134</f>
        <v>177.31226295828066</v>
      </c>
      <c r="L134" s="536">
        <f>SUM(J123:J134)/'Closed Transactions'!K134</f>
        <v>170.56285742951741</v>
      </c>
    </row>
    <row r="135" spans="1:12" x14ac:dyDescent="0.2">
      <c r="A135" s="731">
        <v>40549</v>
      </c>
      <c r="B135" s="774">
        <v>62815</v>
      </c>
      <c r="C135" s="775">
        <v>23881</v>
      </c>
      <c r="D135" s="775">
        <v>6657</v>
      </c>
      <c r="E135" s="775">
        <v>2593</v>
      </c>
      <c r="F135" s="775">
        <v>6221</v>
      </c>
      <c r="G135" s="775">
        <v>4946</v>
      </c>
      <c r="H135" s="775">
        <v>551</v>
      </c>
      <c r="I135" s="1043">
        <f t="shared" ref="I135:I146" si="18">SUM(F135:H135)</f>
        <v>11718</v>
      </c>
      <c r="J135" s="751">
        <f t="shared" ref="J135:J146" si="19">SUM(B135:H135)</f>
        <v>107664</v>
      </c>
      <c r="K135" s="1019">
        <f>J135/'Closed Transactions'!J135</f>
        <v>151.85331452750353</v>
      </c>
      <c r="L135" s="1038">
        <f>K135</f>
        <v>151.85331452750353</v>
      </c>
    </row>
    <row r="136" spans="1:12" x14ac:dyDescent="0.2">
      <c r="A136" s="732">
        <v>40580</v>
      </c>
      <c r="B136" s="776">
        <v>78038</v>
      </c>
      <c r="C136" s="719">
        <v>33264</v>
      </c>
      <c r="D136" s="719">
        <v>10513</v>
      </c>
      <c r="E136" s="719">
        <v>8125</v>
      </c>
      <c r="F136" s="719">
        <v>6422</v>
      </c>
      <c r="G136" s="719">
        <v>3561</v>
      </c>
      <c r="H136" s="719">
        <v>433</v>
      </c>
      <c r="I136" s="1044">
        <f t="shared" si="18"/>
        <v>10416</v>
      </c>
      <c r="J136" s="750">
        <f t="shared" si="19"/>
        <v>140356</v>
      </c>
      <c r="K136" s="1020">
        <f>J136/'Closed Transactions'!J136</f>
        <v>166.29857819905214</v>
      </c>
      <c r="L136" s="1039">
        <f>SUM(J135:J136)/'Closed Transactions'!K136</f>
        <v>159.703799098519</v>
      </c>
    </row>
    <row r="137" spans="1:12" x14ac:dyDescent="0.2">
      <c r="A137" s="732">
        <v>40608</v>
      </c>
      <c r="B137" s="776">
        <v>124171</v>
      </c>
      <c r="C137" s="719">
        <v>49341</v>
      </c>
      <c r="D137" s="719">
        <v>19703</v>
      </c>
      <c r="E137" s="719">
        <v>7108</v>
      </c>
      <c r="F137" s="719">
        <v>15657</v>
      </c>
      <c r="G137" s="719">
        <v>4771</v>
      </c>
      <c r="H137" s="719">
        <v>483</v>
      </c>
      <c r="I137" s="1044">
        <f t="shared" si="18"/>
        <v>20911</v>
      </c>
      <c r="J137" s="750">
        <f t="shared" si="19"/>
        <v>221234</v>
      </c>
      <c r="K137" s="1020">
        <f>J137/'Closed Transactions'!J137</f>
        <v>175.16547901821062</v>
      </c>
      <c r="L137" s="1039">
        <f>SUM(J135:J137)/'Closed Transactions'!K137</f>
        <v>166.63849431818181</v>
      </c>
    </row>
    <row r="138" spans="1:12" x14ac:dyDescent="0.2">
      <c r="A138" s="732">
        <v>40639</v>
      </c>
      <c r="B138" s="776">
        <v>120750</v>
      </c>
      <c r="C138" s="719">
        <v>51849</v>
      </c>
      <c r="D138" s="719">
        <v>21866</v>
      </c>
      <c r="E138" s="719">
        <v>7338</v>
      </c>
      <c r="F138" s="719">
        <v>19952</v>
      </c>
      <c r="G138" s="719">
        <v>9149</v>
      </c>
      <c r="H138" s="719">
        <v>130</v>
      </c>
      <c r="I138" s="1044">
        <f t="shared" si="18"/>
        <v>29231</v>
      </c>
      <c r="J138" s="750">
        <f t="shared" si="19"/>
        <v>231034</v>
      </c>
      <c r="K138" s="1020">
        <f>J138/'Closed Transactions'!J138</f>
        <v>182.92478226444973</v>
      </c>
      <c r="L138" s="1039">
        <f>SUM(J135:J138)/'Closed Transactions'!K138</f>
        <v>171.68129443491051</v>
      </c>
    </row>
    <row r="139" spans="1:12" x14ac:dyDescent="0.2">
      <c r="A139" s="732">
        <v>40669</v>
      </c>
      <c r="B139" s="776">
        <v>96207</v>
      </c>
      <c r="C139" s="719">
        <v>49898</v>
      </c>
      <c r="D139" s="719">
        <v>16907</v>
      </c>
      <c r="E139" s="719">
        <v>9518</v>
      </c>
      <c r="F139" s="719">
        <v>12641</v>
      </c>
      <c r="G139" s="719">
        <v>8570</v>
      </c>
      <c r="H139" s="719">
        <v>1399</v>
      </c>
      <c r="I139" s="1044">
        <f t="shared" si="18"/>
        <v>22610</v>
      </c>
      <c r="J139" s="750">
        <f t="shared" si="19"/>
        <v>195140</v>
      </c>
      <c r="K139" s="1020">
        <f>J139/'Closed Transactions'!J139</f>
        <v>176.75724637681159</v>
      </c>
      <c r="L139" s="1039">
        <f>SUM(J135:J139)/'Closed Transactions'!K139</f>
        <v>172.76249276480803</v>
      </c>
    </row>
    <row r="140" spans="1:12" x14ac:dyDescent="0.2">
      <c r="A140" s="732">
        <v>40700</v>
      </c>
      <c r="B140" s="776">
        <v>95106</v>
      </c>
      <c r="C140" s="719">
        <v>49821</v>
      </c>
      <c r="D140" s="719">
        <v>20556</v>
      </c>
      <c r="E140" s="719">
        <v>6375</v>
      </c>
      <c r="F140" s="719">
        <v>15685</v>
      </c>
      <c r="G140" s="719">
        <v>6664</v>
      </c>
      <c r="H140" s="719"/>
      <c r="I140" s="1044">
        <f t="shared" si="18"/>
        <v>22349</v>
      </c>
      <c r="J140" s="750">
        <f t="shared" si="19"/>
        <v>194207</v>
      </c>
      <c r="K140" s="1020">
        <f>J140/'Closed Transactions'!J140</f>
        <v>185.84401913875598</v>
      </c>
      <c r="L140" s="1039">
        <f>SUM(J135:J140)/'Closed Transactions'!K140</f>
        <v>174.95745022479127</v>
      </c>
    </row>
    <row r="141" spans="1:12" x14ac:dyDescent="0.2">
      <c r="A141" s="732">
        <v>40730</v>
      </c>
      <c r="B141" s="776">
        <v>70093</v>
      </c>
      <c r="C141" s="719">
        <v>32483</v>
      </c>
      <c r="D141" s="719">
        <v>10787</v>
      </c>
      <c r="E141" s="719">
        <v>4527</v>
      </c>
      <c r="F141" s="719">
        <v>8863</v>
      </c>
      <c r="G141" s="719">
        <v>4476</v>
      </c>
      <c r="H141" s="719">
        <v>1039</v>
      </c>
      <c r="I141" s="1044">
        <f t="shared" si="18"/>
        <v>14378</v>
      </c>
      <c r="J141" s="750">
        <f t="shared" si="19"/>
        <v>132268</v>
      </c>
      <c r="K141" s="1020">
        <f>J141/'Closed Transactions'!J141</f>
        <v>173.80814717477003</v>
      </c>
      <c r="L141" s="1039">
        <f>SUM(J135:J141)/'Closed Transactions'!K141</f>
        <v>174.83230791243383</v>
      </c>
    </row>
    <row r="142" spans="1:12" x14ac:dyDescent="0.2">
      <c r="A142" s="732">
        <v>40761</v>
      </c>
      <c r="B142" s="776">
        <v>81493</v>
      </c>
      <c r="C142" s="719">
        <v>31040</v>
      </c>
      <c r="D142" s="719">
        <v>7849</v>
      </c>
      <c r="E142" s="719">
        <v>3098</v>
      </c>
      <c r="F142" s="719">
        <v>7092</v>
      </c>
      <c r="G142" s="719">
        <v>4998</v>
      </c>
      <c r="H142" s="719">
        <v>1567</v>
      </c>
      <c r="I142" s="1044">
        <f t="shared" si="18"/>
        <v>13657</v>
      </c>
      <c r="J142" s="750">
        <f t="shared" si="19"/>
        <v>137137</v>
      </c>
      <c r="K142" s="1020">
        <f>J142/'Closed Transactions'!J142</f>
        <v>171.20724094881399</v>
      </c>
      <c r="L142" s="1039">
        <f>SUM(J135:J142)/'Closed Transactions'!K142</f>
        <v>174.45956354300384</v>
      </c>
    </row>
    <row r="143" spans="1:12" x14ac:dyDescent="0.2">
      <c r="A143" s="732">
        <v>40792</v>
      </c>
      <c r="B143" s="776">
        <v>63660</v>
      </c>
      <c r="C143" s="719">
        <v>25648</v>
      </c>
      <c r="D143" s="719">
        <v>9211</v>
      </c>
      <c r="E143" s="719">
        <v>3545</v>
      </c>
      <c r="F143" s="719">
        <v>3620</v>
      </c>
      <c r="G143" s="719">
        <v>2657</v>
      </c>
      <c r="H143" s="719">
        <v>415</v>
      </c>
      <c r="I143" s="1044">
        <f t="shared" si="18"/>
        <v>6692</v>
      </c>
      <c r="J143" s="750">
        <f t="shared" si="19"/>
        <v>108756</v>
      </c>
      <c r="K143" s="1020">
        <f>J143/'Closed Transactions'!J143</f>
        <v>161.59881129271918</v>
      </c>
      <c r="L143" s="1039">
        <f>SUM(J135:J143)/'Closed Transactions'!K143</f>
        <v>173.4368427271653</v>
      </c>
    </row>
    <row r="144" spans="1:12" x14ac:dyDescent="0.2">
      <c r="A144" s="732">
        <v>40822</v>
      </c>
      <c r="B144" s="776">
        <v>63611</v>
      </c>
      <c r="C144" s="719">
        <v>21196</v>
      </c>
      <c r="D144" s="719">
        <v>8943</v>
      </c>
      <c r="E144" s="719">
        <v>4283</v>
      </c>
      <c r="F144" s="719">
        <v>7240</v>
      </c>
      <c r="G144" s="719">
        <v>3964</v>
      </c>
      <c r="H144" s="719">
        <v>620</v>
      </c>
      <c r="I144" s="1044">
        <f t="shared" si="18"/>
        <v>11824</v>
      </c>
      <c r="J144" s="750">
        <f t="shared" si="19"/>
        <v>109857</v>
      </c>
      <c r="K144" s="1020">
        <f>J144/'Closed Transactions'!J144</f>
        <v>169.79443585780527</v>
      </c>
      <c r="L144" s="1039">
        <f>SUM(J135:J144)/'Closed Transactions'!K144</f>
        <v>173.17815587266739</v>
      </c>
    </row>
    <row r="145" spans="1:12" x14ac:dyDescent="0.2">
      <c r="A145" s="732">
        <v>40853</v>
      </c>
      <c r="B145" s="776">
        <v>68573</v>
      </c>
      <c r="C145" s="719">
        <v>19275</v>
      </c>
      <c r="D145" s="719">
        <v>7804</v>
      </c>
      <c r="E145" s="719">
        <v>5985</v>
      </c>
      <c r="F145" s="719">
        <v>6847</v>
      </c>
      <c r="G145" s="719">
        <v>1716</v>
      </c>
      <c r="H145" s="719">
        <v>885</v>
      </c>
      <c r="I145" s="1044">
        <f t="shared" si="18"/>
        <v>9448</v>
      </c>
      <c r="J145" s="750">
        <f t="shared" si="19"/>
        <v>111085</v>
      </c>
      <c r="K145" s="1020">
        <f>J145/'Closed Transactions'!J145</f>
        <v>167.80211480362539</v>
      </c>
      <c r="L145" s="1039">
        <f>SUM(J135:J145)/'Closed Transactions'!K145</f>
        <v>172.81395824805566</v>
      </c>
    </row>
    <row r="146" spans="1:12" ht="13.5" thickBot="1" x14ac:dyDescent="0.25">
      <c r="A146" s="785">
        <v>40883</v>
      </c>
      <c r="B146" s="776">
        <v>65298</v>
      </c>
      <c r="C146" s="719">
        <v>26734</v>
      </c>
      <c r="D146" s="719">
        <v>9534</v>
      </c>
      <c r="E146" s="719">
        <v>4560</v>
      </c>
      <c r="F146" s="719">
        <v>10338</v>
      </c>
      <c r="G146" s="719">
        <v>1599</v>
      </c>
      <c r="H146" s="719">
        <v>966</v>
      </c>
      <c r="I146" s="1045">
        <f t="shared" si="18"/>
        <v>12903</v>
      </c>
      <c r="J146" s="752">
        <f t="shared" si="19"/>
        <v>119029</v>
      </c>
      <c r="K146" s="1021">
        <f>J146/'Closed Transactions'!J146</f>
        <v>164.86011080332409</v>
      </c>
      <c r="L146" s="768">
        <f>SUM(J135:J146)/'Closed Transactions'!K146</f>
        <v>172.26672384219555</v>
      </c>
    </row>
    <row r="147" spans="1:12" x14ac:dyDescent="0.2">
      <c r="A147" s="824">
        <v>40920</v>
      </c>
      <c r="B147" s="834">
        <v>69573</v>
      </c>
      <c r="C147" s="834">
        <v>26074</v>
      </c>
      <c r="D147" s="834">
        <v>9868</v>
      </c>
      <c r="E147" s="834">
        <v>3596</v>
      </c>
      <c r="F147" s="834">
        <v>6456</v>
      </c>
      <c r="G147" s="834">
        <v>4556</v>
      </c>
      <c r="H147" s="834"/>
      <c r="I147" s="1046">
        <f t="shared" ref="I147:I170" si="20">SUM(F147:H147)</f>
        <v>11012</v>
      </c>
      <c r="J147" s="887">
        <f t="shared" ref="J147:J170" si="21">SUM(B147:H147)</f>
        <v>120123</v>
      </c>
      <c r="K147" s="1022">
        <f>J147/'Closed Transactions'!J147</f>
        <v>168.0041958041958</v>
      </c>
      <c r="L147" s="1040">
        <f>K147</f>
        <v>168.0041958041958</v>
      </c>
    </row>
    <row r="148" spans="1:12" x14ac:dyDescent="0.2">
      <c r="A148" s="825">
        <v>40951</v>
      </c>
      <c r="B148" s="833">
        <v>68736</v>
      </c>
      <c r="C148" s="833">
        <v>33793</v>
      </c>
      <c r="D148" s="833">
        <v>14070</v>
      </c>
      <c r="E148" s="833">
        <v>4931</v>
      </c>
      <c r="F148" s="833">
        <v>7753</v>
      </c>
      <c r="G148" s="833">
        <v>4296</v>
      </c>
      <c r="H148" s="833"/>
      <c r="I148" s="1047">
        <f t="shared" si="20"/>
        <v>12049</v>
      </c>
      <c r="J148" s="888">
        <f t="shared" si="21"/>
        <v>133579</v>
      </c>
      <c r="K148" s="1023">
        <f>J148/'Closed Transactions'!J148</f>
        <v>159.40214797136039</v>
      </c>
      <c r="L148" s="1041">
        <f>SUM(J147:J148)/'Closed Transactions'!K148</f>
        <v>163.36252414681263</v>
      </c>
    </row>
    <row r="149" spans="1:12" x14ac:dyDescent="0.2">
      <c r="A149" s="825">
        <v>40980</v>
      </c>
      <c r="B149" s="833">
        <v>98029</v>
      </c>
      <c r="C149" s="833">
        <v>51174</v>
      </c>
      <c r="D149" s="833">
        <v>23984</v>
      </c>
      <c r="E149" s="833">
        <v>10639</v>
      </c>
      <c r="F149" s="833">
        <v>12330</v>
      </c>
      <c r="G149" s="833">
        <v>4168</v>
      </c>
      <c r="H149" s="833">
        <v>1490</v>
      </c>
      <c r="I149" s="1047">
        <f t="shared" si="20"/>
        <v>17988</v>
      </c>
      <c r="J149" s="888">
        <f t="shared" si="21"/>
        <v>201814</v>
      </c>
      <c r="K149" s="1023">
        <f>J149/'Closed Transactions'!J149</f>
        <v>169.16512992455992</v>
      </c>
      <c r="L149" s="1041">
        <f>SUM(J147:J149)/'Closed Transactions'!K149</f>
        <v>165.88346686088857</v>
      </c>
    </row>
    <row r="150" spans="1:12" x14ac:dyDescent="0.2">
      <c r="A150" s="827">
        <v>41011</v>
      </c>
      <c r="B150" s="833">
        <v>114633</v>
      </c>
      <c r="C150" s="833">
        <v>51522</v>
      </c>
      <c r="D150" s="833">
        <v>24853</v>
      </c>
      <c r="E150" s="833">
        <v>8940</v>
      </c>
      <c r="F150" s="833">
        <v>18190</v>
      </c>
      <c r="G150" s="833">
        <v>7233</v>
      </c>
      <c r="H150" s="833">
        <v>293</v>
      </c>
      <c r="I150" s="1047">
        <f t="shared" si="20"/>
        <v>25716</v>
      </c>
      <c r="J150" s="888">
        <f t="shared" si="21"/>
        <v>225664</v>
      </c>
      <c r="K150" s="1023">
        <f>J150/'Closed Transactions'!J150</f>
        <v>176.85266457680251</v>
      </c>
      <c r="L150" s="1041">
        <f>SUM(J147:J150)/'Closed Transactions'!K150</f>
        <v>169.36350074589757</v>
      </c>
    </row>
    <row r="151" spans="1:12" x14ac:dyDescent="0.2">
      <c r="A151" s="825">
        <v>41041</v>
      </c>
      <c r="B151" s="833">
        <v>111536</v>
      </c>
      <c r="C151" s="833">
        <v>53123</v>
      </c>
      <c r="D151" s="833">
        <v>18183</v>
      </c>
      <c r="E151" s="833">
        <v>14314</v>
      </c>
      <c r="F151" s="833">
        <v>19919</v>
      </c>
      <c r="G151" s="833">
        <v>12390</v>
      </c>
      <c r="H151" s="833">
        <v>2139</v>
      </c>
      <c r="I151" s="1047">
        <f t="shared" si="20"/>
        <v>34448</v>
      </c>
      <c r="J151" s="888">
        <f t="shared" si="21"/>
        <v>231604</v>
      </c>
      <c r="K151" s="1023">
        <f>J151/'Closed Transactions'!J151</f>
        <v>183.3760886777514</v>
      </c>
      <c r="L151" s="1041">
        <f>SUM(J147:J151)/'Closed Transactions'!K151</f>
        <v>172.71220435193945</v>
      </c>
    </row>
    <row r="152" spans="1:12" x14ac:dyDescent="0.2">
      <c r="A152" s="825">
        <v>41072</v>
      </c>
      <c r="B152" s="833">
        <v>86939</v>
      </c>
      <c r="C152" s="833">
        <v>57284</v>
      </c>
      <c r="D152" s="833">
        <v>13464</v>
      </c>
      <c r="E152" s="833">
        <v>6809</v>
      </c>
      <c r="F152" s="833">
        <v>13539</v>
      </c>
      <c r="G152" s="833">
        <v>6935</v>
      </c>
      <c r="H152" s="833">
        <v>1450</v>
      </c>
      <c r="I152" s="1047">
        <f t="shared" si="20"/>
        <v>21924</v>
      </c>
      <c r="J152" s="888">
        <f t="shared" si="21"/>
        <v>186420</v>
      </c>
      <c r="K152" s="1023">
        <f>J152/'Closed Transactions'!J152</f>
        <v>170.87076076993583</v>
      </c>
      <c r="L152" s="1041">
        <f>SUM(J147:J152)/'Closed Transactions'!K152</f>
        <v>172.39711417816812</v>
      </c>
    </row>
    <row r="153" spans="1:12" x14ac:dyDescent="0.2">
      <c r="A153" s="825">
        <v>41102</v>
      </c>
      <c r="B153" s="833">
        <v>73520</v>
      </c>
      <c r="C153" s="833">
        <v>30594</v>
      </c>
      <c r="D153" s="833">
        <v>11342</v>
      </c>
      <c r="E153" s="833">
        <v>7029</v>
      </c>
      <c r="F153" s="833">
        <v>9012</v>
      </c>
      <c r="G153" s="833">
        <v>4546</v>
      </c>
      <c r="H153" s="833">
        <v>574</v>
      </c>
      <c r="I153" s="1047">
        <f t="shared" si="20"/>
        <v>14132</v>
      </c>
      <c r="J153" s="888">
        <f t="shared" si="21"/>
        <v>136617</v>
      </c>
      <c r="K153" s="1023">
        <f>J153/'Closed Transactions'!J153</f>
        <v>176.0528350515464</v>
      </c>
      <c r="L153" s="1041">
        <f>SUM(J147:J153)/'Closed Transactions'!K153</f>
        <v>172.79376398210292</v>
      </c>
    </row>
    <row r="154" spans="1:12" x14ac:dyDescent="0.2">
      <c r="A154" s="825">
        <v>41133</v>
      </c>
      <c r="B154" s="833">
        <v>73708</v>
      </c>
      <c r="C154" s="833">
        <v>35040</v>
      </c>
      <c r="D154" s="833">
        <v>11819</v>
      </c>
      <c r="E154" s="833">
        <v>3500</v>
      </c>
      <c r="F154" s="833">
        <v>6489</v>
      </c>
      <c r="G154" s="833">
        <v>3756</v>
      </c>
      <c r="H154" s="833">
        <v>53</v>
      </c>
      <c r="I154" s="1047">
        <f t="shared" si="20"/>
        <v>10298</v>
      </c>
      <c r="J154" s="888">
        <f t="shared" si="21"/>
        <v>134365</v>
      </c>
      <c r="K154" s="1023">
        <f>J154/'Closed Transactions'!J154</f>
        <v>160.72368421052633</v>
      </c>
      <c r="L154" s="1041">
        <f>SUM(J147:J154)/'Closed Transactions'!K154</f>
        <v>171.53054581872809</v>
      </c>
    </row>
    <row r="155" spans="1:12" x14ac:dyDescent="0.2">
      <c r="A155" s="825">
        <v>41164</v>
      </c>
      <c r="B155" s="833">
        <v>66300</v>
      </c>
      <c r="C155" s="833">
        <v>30465</v>
      </c>
      <c r="D155" s="833">
        <v>13390</v>
      </c>
      <c r="E155" s="833">
        <v>4001</v>
      </c>
      <c r="F155" s="833">
        <v>4804</v>
      </c>
      <c r="G155" s="833">
        <v>1759</v>
      </c>
      <c r="H155" s="833">
        <v>100</v>
      </c>
      <c r="I155" s="1047">
        <f t="shared" si="20"/>
        <v>6663</v>
      </c>
      <c r="J155" s="888">
        <f t="shared" si="21"/>
        <v>120819</v>
      </c>
      <c r="K155" s="1023">
        <f>J155/'Closed Transactions'!J155</f>
        <v>171.13172804532579</v>
      </c>
      <c r="L155" s="1041">
        <f>SUM(J147:J155)/'Closed Transactions'!K155</f>
        <v>171.49815965033358</v>
      </c>
    </row>
    <row r="156" spans="1:12" x14ac:dyDescent="0.2">
      <c r="A156" s="825">
        <v>41194</v>
      </c>
      <c r="B156" s="833">
        <v>73206</v>
      </c>
      <c r="C156" s="833">
        <v>33531</v>
      </c>
      <c r="D156" s="833">
        <v>12907</v>
      </c>
      <c r="E156" s="833">
        <v>5197</v>
      </c>
      <c r="F156" s="833">
        <v>7481</v>
      </c>
      <c r="G156" s="833">
        <v>3284</v>
      </c>
      <c r="H156" s="833">
        <v>151</v>
      </c>
      <c r="I156" s="1047">
        <f t="shared" si="20"/>
        <v>10916</v>
      </c>
      <c r="J156" s="888">
        <f t="shared" si="21"/>
        <v>135757</v>
      </c>
      <c r="K156" s="1023">
        <f>J156/'Closed Transactions'!J156</f>
        <v>166.16523867809059</v>
      </c>
      <c r="L156" s="1041">
        <f>SUM(J147:J156)/'Closed Transactions'!K156</f>
        <v>171.04005887919251</v>
      </c>
    </row>
    <row r="157" spans="1:12" x14ac:dyDescent="0.2">
      <c r="A157" s="825">
        <v>41225</v>
      </c>
      <c r="B157" s="833">
        <v>70918</v>
      </c>
      <c r="C157" s="833">
        <v>38062</v>
      </c>
      <c r="D157" s="833">
        <v>12333</v>
      </c>
      <c r="E157" s="833">
        <v>5781</v>
      </c>
      <c r="F157" s="833">
        <v>8097</v>
      </c>
      <c r="G157" s="833">
        <v>8745</v>
      </c>
      <c r="H157" s="833">
        <v>447</v>
      </c>
      <c r="I157" s="1047">
        <f t="shared" si="20"/>
        <v>17289</v>
      </c>
      <c r="J157" s="888">
        <f t="shared" si="21"/>
        <v>144383</v>
      </c>
      <c r="K157" s="1023">
        <f>J157/'Closed Transactions'!J157</f>
        <v>170.86745562130179</v>
      </c>
      <c r="L157" s="1041">
        <f>SUM(J147:J157)/'Closed Transactions'!K157</f>
        <v>171.02597528003091</v>
      </c>
    </row>
    <row r="158" spans="1:12" ht="13.5" thickBot="1" x14ac:dyDescent="0.25">
      <c r="A158" s="828">
        <v>41255</v>
      </c>
      <c r="B158" s="903">
        <v>75487</v>
      </c>
      <c r="C158" s="903">
        <v>39041</v>
      </c>
      <c r="D158" s="903">
        <v>15987</v>
      </c>
      <c r="E158" s="903">
        <v>8052</v>
      </c>
      <c r="F158" s="903">
        <v>8968</v>
      </c>
      <c r="G158" s="903">
        <v>2529</v>
      </c>
      <c r="H158" s="903">
        <v>94</v>
      </c>
      <c r="I158" s="890">
        <f t="shared" si="20"/>
        <v>11591</v>
      </c>
      <c r="J158" s="889">
        <f t="shared" si="21"/>
        <v>150158</v>
      </c>
      <c r="K158" s="1024">
        <f>J158/'Closed Transactions'!J158</f>
        <v>163.39281828073993</v>
      </c>
      <c r="L158" s="890">
        <f>SUM(J147:J158)/'Closed Transactions'!K158</f>
        <v>170.40381374722838</v>
      </c>
    </row>
    <row r="159" spans="1:12" ht="13.5" thickBot="1" x14ac:dyDescent="0.25">
      <c r="A159" s="817">
        <v>41286</v>
      </c>
      <c r="B159" s="915">
        <v>54256</v>
      </c>
      <c r="C159" s="915">
        <v>33399</v>
      </c>
      <c r="D159" s="915">
        <v>11058</v>
      </c>
      <c r="E159" s="915">
        <v>5556</v>
      </c>
      <c r="F159" s="915">
        <v>6461</v>
      </c>
      <c r="G159" s="915">
        <v>2983</v>
      </c>
      <c r="H159" s="915">
        <v>53</v>
      </c>
      <c r="I159" s="1048">
        <f t="shared" si="20"/>
        <v>9497</v>
      </c>
      <c r="J159" s="886">
        <f t="shared" si="21"/>
        <v>113766</v>
      </c>
      <c r="K159" s="891">
        <f>IF('Closed Transactions'!J159=0,"0",J159/'Closed Transactions'!J159)</f>
        <v>157.35269709543567</v>
      </c>
      <c r="L159" s="892">
        <f>K159</f>
        <v>157.35269709543567</v>
      </c>
    </row>
    <row r="160" spans="1:12" ht="13.5" thickBot="1" x14ac:dyDescent="0.25">
      <c r="A160" s="817">
        <v>41317</v>
      </c>
      <c r="B160" s="915">
        <v>69763</v>
      </c>
      <c r="C160" s="915">
        <v>39990</v>
      </c>
      <c r="D160" s="915">
        <v>14430</v>
      </c>
      <c r="E160" s="915">
        <v>6650</v>
      </c>
      <c r="F160" s="915">
        <v>10031</v>
      </c>
      <c r="G160" s="915">
        <v>5693</v>
      </c>
      <c r="H160" s="915">
        <v>395</v>
      </c>
      <c r="I160" s="1048">
        <f t="shared" si="20"/>
        <v>16119</v>
      </c>
      <c r="J160" s="886">
        <f t="shared" si="21"/>
        <v>146952</v>
      </c>
      <c r="K160" s="891">
        <f>IF('Closed Transactions'!J160=0,"0",J160/'Closed Transactions'!J160)</f>
        <v>161.30845225027443</v>
      </c>
      <c r="L160" s="893">
        <f>IF('Closed Transactions'!K160=0,"0",SUM(J159:J160)/'Closed Transactions'!K160)</f>
        <v>159.55813953488371</v>
      </c>
    </row>
    <row r="161" spans="1:12" ht="13.5" thickBot="1" x14ac:dyDescent="0.25">
      <c r="A161" s="817">
        <v>41345</v>
      </c>
      <c r="B161" s="915">
        <v>73239</v>
      </c>
      <c r="C161" s="915">
        <v>54394</v>
      </c>
      <c r="D161" s="915">
        <v>17480</v>
      </c>
      <c r="E161" s="915">
        <v>9457</v>
      </c>
      <c r="F161" s="915">
        <v>11625</v>
      </c>
      <c r="G161" s="915">
        <v>4877</v>
      </c>
      <c r="H161" s="915">
        <v>1441</v>
      </c>
      <c r="I161" s="1048">
        <f t="shared" si="20"/>
        <v>17943</v>
      </c>
      <c r="J161" s="886">
        <f t="shared" si="21"/>
        <v>172513</v>
      </c>
      <c r="K161" s="891">
        <f>IF('Closed Transactions'!J161=0,"0",J161/'Closed Transactions'!J161)</f>
        <v>154.99820305480682</v>
      </c>
      <c r="L161" s="893">
        <f>IF('Closed Transactions'!K161=0,"0",SUM(J159:J161)/'Closed Transactions'!K161)</f>
        <v>157.71059337459047</v>
      </c>
    </row>
    <row r="162" spans="1:12" ht="13.5" thickBot="1" x14ac:dyDescent="0.25">
      <c r="A162" s="818">
        <v>41376</v>
      </c>
      <c r="B162" s="915">
        <v>101181</v>
      </c>
      <c r="C162" s="915">
        <v>63489</v>
      </c>
      <c r="D162" s="915">
        <v>25704</v>
      </c>
      <c r="E162" s="915">
        <v>12057</v>
      </c>
      <c r="F162" s="915">
        <v>18868</v>
      </c>
      <c r="G162" s="915">
        <v>8977</v>
      </c>
      <c r="H162" s="915">
        <v>847</v>
      </c>
      <c r="I162" s="1048">
        <f t="shared" si="20"/>
        <v>28692</v>
      </c>
      <c r="J162" s="886">
        <f t="shared" si="21"/>
        <v>231123</v>
      </c>
      <c r="K162" s="891">
        <f>IF('Closed Transactions'!J162=0,"0",J162/'Closed Transactions'!J162)</f>
        <v>155.22028206850234</v>
      </c>
      <c r="L162" s="893">
        <f>IF('Closed Transactions'!K162=0,"0",SUM(J159:J162)/'Closed Transactions'!K162)</f>
        <v>156.83522190745987</v>
      </c>
    </row>
    <row r="163" spans="1:12" ht="13.5" thickBot="1" x14ac:dyDescent="0.25">
      <c r="A163" s="817">
        <v>41406</v>
      </c>
      <c r="B163" s="915">
        <v>94789</v>
      </c>
      <c r="C163" s="915">
        <v>54468</v>
      </c>
      <c r="D163" s="915">
        <v>23912</v>
      </c>
      <c r="E163" s="915">
        <v>15570</v>
      </c>
      <c r="F163" s="915">
        <v>23508</v>
      </c>
      <c r="G163" s="915">
        <v>5045</v>
      </c>
      <c r="H163" s="915">
        <v>2197</v>
      </c>
      <c r="I163" s="1048">
        <f t="shared" si="20"/>
        <v>30750</v>
      </c>
      <c r="J163" s="886">
        <f t="shared" si="21"/>
        <v>219489</v>
      </c>
      <c r="K163" s="891">
        <f>IF('Closed Transactions'!J163=0,"0",J163/'Closed Transactions'!J163)</f>
        <v>159.51235465116278</v>
      </c>
      <c r="L163" s="893">
        <f>IF('Closed Transactions'!K163=0,"0",SUM(J159:J163)/'Closed Transactions'!K163)</f>
        <v>157.49162508909481</v>
      </c>
    </row>
    <row r="164" spans="1:12" ht="13.5" thickBot="1" x14ac:dyDescent="0.25">
      <c r="A164" s="817">
        <v>41437</v>
      </c>
      <c r="B164" s="915">
        <v>75356</v>
      </c>
      <c r="C164" s="915">
        <v>52635</v>
      </c>
      <c r="D164" s="915">
        <v>20321</v>
      </c>
      <c r="E164" s="915">
        <v>8135</v>
      </c>
      <c r="F164" s="915">
        <v>15568</v>
      </c>
      <c r="G164" s="915">
        <v>6670</v>
      </c>
      <c r="H164" s="915">
        <v>1137</v>
      </c>
      <c r="I164" s="1048">
        <f t="shared" si="20"/>
        <v>23375</v>
      </c>
      <c r="J164" s="886">
        <f t="shared" si="21"/>
        <v>179822</v>
      </c>
      <c r="K164" s="891">
        <f>IF('Closed Transactions'!J164=0,"0",J164/'Closed Transactions'!J164)</f>
        <v>160.41213202497769</v>
      </c>
      <c r="L164" s="893">
        <f>IF('Closed Transactions'!K164=0,"0",SUM(J159:J164)/'Closed Transactions'!K164)</f>
        <v>157.97787019159364</v>
      </c>
    </row>
    <row r="165" spans="1:12" ht="13.5" thickBot="1" x14ac:dyDescent="0.25">
      <c r="A165" s="817">
        <v>41467</v>
      </c>
      <c r="B165" s="915">
        <v>69186</v>
      </c>
      <c r="C165" s="915">
        <v>43692</v>
      </c>
      <c r="D165" s="915">
        <v>16958</v>
      </c>
      <c r="E165" s="915">
        <v>7531</v>
      </c>
      <c r="F165" s="915">
        <v>7798</v>
      </c>
      <c r="G165" s="915">
        <v>6595</v>
      </c>
      <c r="H165" s="915">
        <v>857</v>
      </c>
      <c r="I165" s="1048">
        <f t="shared" si="20"/>
        <v>15250</v>
      </c>
      <c r="J165" s="886">
        <f t="shared" si="21"/>
        <v>152617</v>
      </c>
      <c r="K165" s="891">
        <f>IF('Closed Transactions'!J165=0,"0",J165/'Closed Transactions'!J165)</f>
        <v>151.1059405940594</v>
      </c>
      <c r="L165" s="893">
        <f>IF('Closed Transactions'!K165=0,"0",SUM(J159:J165)/'Closed Transactions'!K165)</f>
        <v>157.08149296138447</v>
      </c>
    </row>
    <row r="166" spans="1:12" ht="13.5" thickBot="1" x14ac:dyDescent="0.25">
      <c r="A166" s="817">
        <v>41498</v>
      </c>
      <c r="B166" s="915">
        <v>68518</v>
      </c>
      <c r="C166" s="915">
        <v>41131</v>
      </c>
      <c r="D166" s="915">
        <v>16347</v>
      </c>
      <c r="E166" s="915">
        <v>6456</v>
      </c>
      <c r="F166" s="915">
        <v>10287</v>
      </c>
      <c r="G166" s="915">
        <v>4759</v>
      </c>
      <c r="H166" s="915">
        <v>749</v>
      </c>
      <c r="I166" s="1048">
        <f t="shared" si="20"/>
        <v>15795</v>
      </c>
      <c r="J166" s="886">
        <f t="shared" si="21"/>
        <v>148247</v>
      </c>
      <c r="K166" s="891">
        <f>IF('Closed Transactions'!J166=0,"0",J166/'Closed Transactions'!J166)</f>
        <v>151.42696629213484</v>
      </c>
      <c r="L166" s="893">
        <f>IF('Closed Transactions'!K166=0,"0",SUM(J159:J166)/'Closed Transactions'!K166)</f>
        <v>156.44680119238706</v>
      </c>
    </row>
    <row r="167" spans="1:12" ht="13.5" thickBot="1" x14ac:dyDescent="0.25">
      <c r="A167" s="817">
        <v>41529</v>
      </c>
      <c r="B167" s="915">
        <v>37276</v>
      </c>
      <c r="C167" s="915">
        <v>29169</v>
      </c>
      <c r="D167" s="915">
        <v>12315</v>
      </c>
      <c r="E167" s="915">
        <v>7144</v>
      </c>
      <c r="F167" s="915">
        <v>5296</v>
      </c>
      <c r="G167" s="915">
        <v>2840</v>
      </c>
      <c r="H167" s="915">
        <v>546</v>
      </c>
      <c r="I167" s="1048">
        <f t="shared" si="20"/>
        <v>8682</v>
      </c>
      <c r="J167" s="886">
        <f t="shared" si="21"/>
        <v>94586</v>
      </c>
      <c r="K167" s="891">
        <f>IF('Closed Transactions'!J167=0,"0",J167/'Closed Transactions'!J167)</f>
        <v>112.06872037914692</v>
      </c>
      <c r="L167" s="893">
        <f>IF('Closed Transactions'!K167=0,"0",SUM(J159:J167)/'Closed Transactions'!K167)</f>
        <v>152.53136107045788</v>
      </c>
    </row>
    <row r="168" spans="1:12" ht="13.5" thickBot="1" x14ac:dyDescent="0.25">
      <c r="A168" s="817">
        <v>41559</v>
      </c>
      <c r="B168" s="915">
        <v>38969</v>
      </c>
      <c r="C168" s="915">
        <v>28708</v>
      </c>
      <c r="D168" s="915">
        <v>9398</v>
      </c>
      <c r="E168" s="915">
        <v>4373</v>
      </c>
      <c r="F168" s="915">
        <v>6610</v>
      </c>
      <c r="G168" s="915">
        <v>941</v>
      </c>
      <c r="H168" s="915">
        <v>1641</v>
      </c>
      <c r="I168" s="1048">
        <f t="shared" si="20"/>
        <v>9192</v>
      </c>
      <c r="J168" s="886">
        <f t="shared" si="21"/>
        <v>90640</v>
      </c>
      <c r="K168" s="891">
        <f>IF('Closed Transactions'!J168=0,"0",J168/'Closed Transactions'!J168)</f>
        <v>110.94247246022032</v>
      </c>
      <c r="L168" s="893">
        <f>IF('Closed Transactions'!K168=0,"0",SUM(J159:J168)/'Closed Transactions'!K168)</f>
        <v>149.25888471540017</v>
      </c>
    </row>
    <row r="169" spans="1:12" ht="13.5" thickBot="1" x14ac:dyDescent="0.25">
      <c r="A169" s="817">
        <v>41590</v>
      </c>
      <c r="B169" s="915">
        <v>27848</v>
      </c>
      <c r="C169" s="915">
        <v>21123</v>
      </c>
      <c r="D169" s="915">
        <v>9804</v>
      </c>
      <c r="E169" s="915">
        <v>6435</v>
      </c>
      <c r="F169" s="915">
        <v>4666</v>
      </c>
      <c r="G169" s="915">
        <v>2854</v>
      </c>
      <c r="H169" s="915"/>
      <c r="I169" s="1048">
        <f t="shared" si="20"/>
        <v>7520</v>
      </c>
      <c r="J169" s="886">
        <f t="shared" si="21"/>
        <v>72730</v>
      </c>
      <c r="K169" s="891">
        <f>IF('Closed Transactions'!J169=0,"0",J169/'Closed Transactions'!J169)</f>
        <v>94.577373211963589</v>
      </c>
      <c r="L169" s="893">
        <f>IF('Closed Transactions'!K169=0,"0",SUM(J159:J169)/'Closed Transactions'!K169)</f>
        <v>145.48825322812053</v>
      </c>
    </row>
    <row r="170" spans="1:12" ht="13.5" thickBot="1" x14ac:dyDescent="0.25">
      <c r="A170" s="817">
        <v>41620</v>
      </c>
      <c r="B170" s="915">
        <v>26552</v>
      </c>
      <c r="C170" s="915">
        <v>24292</v>
      </c>
      <c r="D170" s="915">
        <v>10799</v>
      </c>
      <c r="E170" s="915">
        <v>5115</v>
      </c>
      <c r="F170" s="915">
        <v>8706</v>
      </c>
      <c r="G170" s="915">
        <v>5003</v>
      </c>
      <c r="H170" s="915">
        <v>0</v>
      </c>
      <c r="I170" s="1048">
        <f t="shared" si="20"/>
        <v>13709</v>
      </c>
      <c r="J170" s="886">
        <f t="shared" si="21"/>
        <v>80467</v>
      </c>
      <c r="K170" s="891">
        <f>IF('Closed Transactions'!J170=0,"0",J170/'Closed Transactions'!J170)</f>
        <v>93.025433526011554</v>
      </c>
      <c r="L170" s="893">
        <f>IF('Closed Transactions'!K170=0,"0",SUM(J159:J170)/'Closed Transactions'!K170)</f>
        <v>141.71190813014894</v>
      </c>
    </row>
    <row r="171" spans="1:12" x14ac:dyDescent="0.2">
      <c r="A171" s="824">
        <v>41651</v>
      </c>
      <c r="B171" s="834">
        <v>32643</v>
      </c>
      <c r="C171" s="834">
        <v>22844</v>
      </c>
      <c r="D171" s="834">
        <v>10990</v>
      </c>
      <c r="E171" s="834">
        <v>3523</v>
      </c>
      <c r="F171" s="834">
        <v>8898</v>
      </c>
      <c r="G171" s="834">
        <v>5609</v>
      </c>
      <c r="H171" s="834">
        <v>1658</v>
      </c>
      <c r="I171" s="1046">
        <f t="shared" ref="I171:I182" si="22">SUM(F171:H171)</f>
        <v>16165</v>
      </c>
      <c r="J171" s="887">
        <f t="shared" ref="J171:J182" si="23">SUM(B171:H171)</f>
        <v>86165</v>
      </c>
      <c r="K171" s="1022">
        <f>IF('Closed Transactions'!J171=0,"0",J171/'Closed Transactions'!J171)</f>
        <v>93.353196099674975</v>
      </c>
      <c r="L171" s="1040">
        <f>K171</f>
        <v>93.353196099674975</v>
      </c>
    </row>
    <row r="172" spans="1:12" x14ac:dyDescent="0.2">
      <c r="A172" s="825">
        <v>41682</v>
      </c>
      <c r="B172" s="833">
        <v>33027</v>
      </c>
      <c r="C172" s="833">
        <v>25201</v>
      </c>
      <c r="D172" s="833">
        <v>8249</v>
      </c>
      <c r="E172" s="833">
        <v>5774</v>
      </c>
      <c r="F172" s="833">
        <v>6465</v>
      </c>
      <c r="G172" s="833">
        <v>6532</v>
      </c>
      <c r="H172" s="833">
        <v>926</v>
      </c>
      <c r="I172" s="1047">
        <f t="shared" si="22"/>
        <v>13923</v>
      </c>
      <c r="J172" s="888">
        <f t="shared" si="23"/>
        <v>86174</v>
      </c>
      <c r="K172" s="1023">
        <f>IF('Closed Transactions'!J172=0,"0",J172/'Closed Transactions'!J172)</f>
        <v>91.382820784729589</v>
      </c>
      <c r="L172" s="1041">
        <f>IF('Closed Transactions'!K172=0,"0",SUM(J171:J172)/'Closed Transactions'!K172)</f>
        <v>92.357449088960337</v>
      </c>
    </row>
    <row r="173" spans="1:12" x14ac:dyDescent="0.2">
      <c r="A173" s="825">
        <v>41710</v>
      </c>
      <c r="B173" s="833">
        <v>47642</v>
      </c>
      <c r="C173" s="833">
        <v>35161</v>
      </c>
      <c r="D173" s="833">
        <v>17758</v>
      </c>
      <c r="E173" s="833">
        <v>8763</v>
      </c>
      <c r="F173" s="833">
        <v>12818</v>
      </c>
      <c r="G173" s="833">
        <v>3626</v>
      </c>
      <c r="H173" s="833">
        <v>1517</v>
      </c>
      <c r="I173" s="1047">
        <f t="shared" si="22"/>
        <v>17961</v>
      </c>
      <c r="J173" s="888">
        <f t="shared" si="23"/>
        <v>127285</v>
      </c>
      <c r="K173" s="1023">
        <f>IF('Closed Transactions'!J173=0,"0",J173/'Closed Transactions'!J173)</f>
        <v>94.355077835433661</v>
      </c>
      <c r="L173" s="1041">
        <f>IF('Closed Transactions'!K173=0,"0",SUM(J171:J173)/'Closed Transactions'!K173)</f>
        <v>93.195645412130631</v>
      </c>
    </row>
    <row r="174" spans="1:12" x14ac:dyDescent="0.2">
      <c r="A174" s="827">
        <v>41741</v>
      </c>
      <c r="B174" s="833">
        <v>55608</v>
      </c>
      <c r="C174" s="833">
        <v>40830</v>
      </c>
      <c r="D174" s="833">
        <v>13961</v>
      </c>
      <c r="E174" s="833">
        <v>8209</v>
      </c>
      <c r="F174" s="833">
        <v>15172</v>
      </c>
      <c r="G174" s="833">
        <v>7434</v>
      </c>
      <c r="H174" s="833">
        <v>324</v>
      </c>
      <c r="I174" s="1047">
        <f t="shared" si="22"/>
        <v>22930</v>
      </c>
      <c r="J174" s="888">
        <f t="shared" si="23"/>
        <v>141538</v>
      </c>
      <c r="K174" s="1023">
        <f>IF('Closed Transactions'!J174=0,"0",J174/'Closed Transactions'!J174)</f>
        <v>92.508496732026146</v>
      </c>
      <c r="L174" s="1041">
        <f>IF('Closed Transactions'!K174=0,"0",SUM(J171:J174)/'Closed Transactions'!K174)</f>
        <v>92.974077976817696</v>
      </c>
    </row>
    <row r="175" spans="1:12" x14ac:dyDescent="0.2">
      <c r="A175" s="825">
        <v>41771</v>
      </c>
      <c r="B175" s="833">
        <v>47249</v>
      </c>
      <c r="C175" s="833">
        <v>37033</v>
      </c>
      <c r="D175" s="833">
        <v>16738</v>
      </c>
      <c r="E175" s="833">
        <v>9232</v>
      </c>
      <c r="F175" s="833">
        <v>16678</v>
      </c>
      <c r="G175" s="833">
        <v>8081</v>
      </c>
      <c r="H175" s="833">
        <v>2422</v>
      </c>
      <c r="I175" s="1047">
        <f t="shared" si="22"/>
        <v>27181</v>
      </c>
      <c r="J175" s="888">
        <f t="shared" si="23"/>
        <v>137433</v>
      </c>
      <c r="K175" s="1023">
        <f>IF('Closed Transactions'!J175=0,"0",J175/'Closed Transactions'!J175)</f>
        <v>94.326012354152368</v>
      </c>
      <c r="L175" s="1041">
        <f>IF('Closed Transactions'!K175=0,"0",SUM(J171:J175)/'Closed Transactions'!K175)</f>
        <v>93.291680103192519</v>
      </c>
    </row>
    <row r="176" spans="1:12" x14ac:dyDescent="0.2">
      <c r="A176" s="825">
        <v>41802</v>
      </c>
      <c r="B176" s="833">
        <v>39071</v>
      </c>
      <c r="C176" s="833">
        <v>39575</v>
      </c>
      <c r="D176" s="833">
        <v>12350</v>
      </c>
      <c r="E176" s="833">
        <v>4818</v>
      </c>
      <c r="F176" s="833">
        <v>9573</v>
      </c>
      <c r="G176" s="833">
        <v>4902</v>
      </c>
      <c r="H176" s="833">
        <v>2835</v>
      </c>
      <c r="I176" s="1047">
        <f t="shared" si="22"/>
        <v>17310</v>
      </c>
      <c r="J176" s="888">
        <f t="shared" si="23"/>
        <v>113124</v>
      </c>
      <c r="K176" s="1023">
        <f>IF('Closed Transactions'!J176=0,"0",J176/'Closed Transactions'!J176)</f>
        <v>90.426858513189444</v>
      </c>
      <c r="L176" s="1041">
        <f>IF('Closed Transactions'!K176=0,"0",SUM(J171:J176)/'Closed Transactions'!K176)</f>
        <v>92.810814437139413</v>
      </c>
    </row>
    <row r="177" spans="1:12" x14ac:dyDescent="0.2">
      <c r="A177" s="825">
        <v>41832</v>
      </c>
      <c r="B177" s="833">
        <v>27976</v>
      </c>
      <c r="C177" s="833">
        <v>28484</v>
      </c>
      <c r="D177" s="833">
        <v>8986</v>
      </c>
      <c r="E177" s="833">
        <v>4818</v>
      </c>
      <c r="F177" s="833">
        <v>4986</v>
      </c>
      <c r="G177" s="833">
        <v>2425</v>
      </c>
      <c r="H177" s="833">
        <v>1389</v>
      </c>
      <c r="I177" s="1047">
        <f t="shared" si="22"/>
        <v>8800</v>
      </c>
      <c r="J177" s="888">
        <f t="shared" si="23"/>
        <v>79064</v>
      </c>
      <c r="K177" s="1023">
        <f>IF('Closed Transactions'!J177=0,"0",J177/'Closed Transactions'!J177)</f>
        <v>78.670646766169156</v>
      </c>
      <c r="L177" s="1041">
        <f>IF('Closed Transactions'!K177=0,"0",SUM(J171:J177)/'Closed Transactions'!K177)</f>
        <v>91.130645542681492</v>
      </c>
    </row>
    <row r="178" spans="1:12" x14ac:dyDescent="0.2">
      <c r="A178" s="825">
        <v>41863</v>
      </c>
      <c r="B178" s="833">
        <v>28249</v>
      </c>
      <c r="C178" s="833">
        <v>26192</v>
      </c>
      <c r="D178" s="833">
        <v>10961</v>
      </c>
      <c r="E178" s="833">
        <v>5712</v>
      </c>
      <c r="F178" s="833">
        <v>5989</v>
      </c>
      <c r="G178" s="833">
        <v>1129</v>
      </c>
      <c r="H178" s="833">
        <v>1700</v>
      </c>
      <c r="I178" s="1047">
        <f t="shared" si="22"/>
        <v>8818</v>
      </c>
      <c r="J178" s="888">
        <f t="shared" si="23"/>
        <v>79932</v>
      </c>
      <c r="K178" s="1023">
        <f>IF('Closed Transactions'!J178=0,"0",J178/'Closed Transactions'!J178)</f>
        <v>81.480122324159026</v>
      </c>
      <c r="L178" s="1041">
        <f>IF('Closed Transactions'!K178=0,"0",SUM(J171:J178)/'Closed Transactions'!K178)</f>
        <v>90.127661828583541</v>
      </c>
    </row>
    <row r="179" spans="1:12" x14ac:dyDescent="0.2">
      <c r="A179" s="825">
        <v>41894</v>
      </c>
      <c r="B179" s="833">
        <v>24696</v>
      </c>
      <c r="C179" s="833">
        <v>20771</v>
      </c>
      <c r="D179" s="833">
        <v>8976</v>
      </c>
      <c r="E179" s="833">
        <v>2501</v>
      </c>
      <c r="F179" s="833">
        <v>4025</v>
      </c>
      <c r="G179" s="833">
        <v>3360</v>
      </c>
      <c r="H179" s="833">
        <v>769</v>
      </c>
      <c r="I179" s="1047">
        <f t="shared" si="22"/>
        <v>8154</v>
      </c>
      <c r="J179" s="888">
        <f t="shared" si="23"/>
        <v>65098</v>
      </c>
      <c r="K179" s="1023">
        <f>IF('Closed Transactions'!J179=0,"0",J179/'Closed Transactions'!J179)</f>
        <v>73.391206313416006</v>
      </c>
      <c r="L179" s="1041">
        <f>IF('Closed Transactions'!K179=0,"0",SUM(J171:J179)/'Closed Transactions'!K179)</f>
        <v>88.690005810575244</v>
      </c>
    </row>
    <row r="180" spans="1:12" x14ac:dyDescent="0.2">
      <c r="A180" s="825">
        <v>41924</v>
      </c>
      <c r="B180" s="833">
        <v>26175</v>
      </c>
      <c r="C180" s="833">
        <v>24531</v>
      </c>
      <c r="D180" s="833">
        <v>8281</v>
      </c>
      <c r="E180" s="833">
        <v>4131</v>
      </c>
      <c r="F180" s="833">
        <v>6655</v>
      </c>
      <c r="G180" s="833">
        <v>2664</v>
      </c>
      <c r="H180" s="833">
        <v>736</v>
      </c>
      <c r="I180" s="1047">
        <f t="shared" si="22"/>
        <v>10055</v>
      </c>
      <c r="J180" s="888">
        <f t="shared" si="23"/>
        <v>73173</v>
      </c>
      <c r="K180" s="1023">
        <f>IF('Closed Transactions'!J180=0,"0",J180/'Closed Transactions'!J180)</f>
        <v>73.099900099900097</v>
      </c>
      <c r="L180" s="1041">
        <f>IF('Closed Transactions'!K180=0,"0",SUM(J171:J180)/'Closed Transactions'!K180)</f>
        <v>87.312262735057828</v>
      </c>
    </row>
    <row r="181" spans="1:12" x14ac:dyDescent="0.2">
      <c r="A181" s="825">
        <v>41955</v>
      </c>
      <c r="B181" s="833">
        <v>23591</v>
      </c>
      <c r="C181" s="833">
        <v>18629</v>
      </c>
      <c r="D181" s="833">
        <v>11201</v>
      </c>
      <c r="E181" s="833">
        <v>3578</v>
      </c>
      <c r="F181" s="833">
        <v>5415</v>
      </c>
      <c r="G181" s="833">
        <v>2454</v>
      </c>
      <c r="H181" s="833">
        <v>633</v>
      </c>
      <c r="I181" s="1047">
        <f t="shared" si="22"/>
        <v>8502</v>
      </c>
      <c r="J181" s="888">
        <f t="shared" si="23"/>
        <v>65501</v>
      </c>
      <c r="K181" s="1023">
        <f>IF('Closed Transactions'!J181=0,"0",J181/'Closed Transactions'!J181)</f>
        <v>78.632653061224488</v>
      </c>
      <c r="L181" s="1041">
        <f>IF('Closed Transactions'!K181=0,"0",SUM(J171:J181)/'Closed Transactions'!K181)</f>
        <v>86.717680921052633</v>
      </c>
    </row>
    <row r="182" spans="1:12" ht="13.5" thickBot="1" x14ac:dyDescent="0.25">
      <c r="A182" s="828">
        <v>41985</v>
      </c>
      <c r="B182" s="903">
        <v>27027</v>
      </c>
      <c r="C182" s="903">
        <v>33506</v>
      </c>
      <c r="D182" s="903">
        <v>12088</v>
      </c>
      <c r="E182" s="903">
        <v>4952</v>
      </c>
      <c r="F182" s="903">
        <v>7136</v>
      </c>
      <c r="G182" s="903">
        <v>5117</v>
      </c>
      <c r="H182" s="903">
        <v>1090</v>
      </c>
      <c r="I182" s="890">
        <f t="shared" si="22"/>
        <v>13343</v>
      </c>
      <c r="J182" s="889">
        <f t="shared" si="23"/>
        <v>90916</v>
      </c>
      <c r="K182" s="1024">
        <f>IF('Closed Transactions'!J182=0,"0",J182/'Closed Transactions'!J182)</f>
        <v>81.832583258325826</v>
      </c>
      <c r="L182" s="925">
        <f>IF('Closed Transactions'!K182=0,"0",SUM(J171:J182)/'Closed Transactions'!K182)</f>
        <v>86.308718257855475</v>
      </c>
    </row>
    <row r="183" spans="1:12" ht="13.5" thickBot="1" x14ac:dyDescent="0.25">
      <c r="A183" s="817">
        <v>42016</v>
      </c>
      <c r="B183" s="915">
        <v>19080</v>
      </c>
      <c r="C183" s="915">
        <v>24691</v>
      </c>
      <c r="D183" s="915">
        <v>7128</v>
      </c>
      <c r="E183" s="915">
        <v>5530</v>
      </c>
      <c r="F183" s="915">
        <v>7330</v>
      </c>
      <c r="G183" s="915">
        <v>4499</v>
      </c>
      <c r="H183" s="915">
        <v>1968</v>
      </c>
      <c r="I183" s="1048">
        <f t="shared" ref="I183:I218" si="24">SUM(F183:H183)</f>
        <v>13797</v>
      </c>
      <c r="J183" s="886">
        <f t="shared" ref="J183:J194" si="25">SUM(B183:H183)</f>
        <v>70226</v>
      </c>
      <c r="K183" s="891">
        <f>IF('Closed Transactions'!J183=0,"0",J183/'Closed Transactions'!J183)</f>
        <v>82.231850117096016</v>
      </c>
      <c r="L183" s="892">
        <f>K183</f>
        <v>82.231850117096016</v>
      </c>
    </row>
    <row r="184" spans="1:12" ht="13.5" thickBot="1" x14ac:dyDescent="0.25">
      <c r="A184" s="817">
        <v>42047</v>
      </c>
      <c r="B184" s="915">
        <v>24776</v>
      </c>
      <c r="C184" s="915">
        <v>25768</v>
      </c>
      <c r="D184" s="915">
        <v>8823</v>
      </c>
      <c r="E184" s="915">
        <v>4832</v>
      </c>
      <c r="F184" s="915">
        <v>8080</v>
      </c>
      <c r="G184" s="915">
        <v>5911</v>
      </c>
      <c r="H184" s="915">
        <v>1535</v>
      </c>
      <c r="I184" s="1048">
        <f t="shared" si="24"/>
        <v>15526</v>
      </c>
      <c r="J184" s="886">
        <f t="shared" si="25"/>
        <v>79725</v>
      </c>
      <c r="K184" s="891">
        <f>IF('Closed Transactions'!J184=0,"0",J184/'Closed Transactions'!J184)</f>
        <v>87.131147540983605</v>
      </c>
      <c r="L184" s="893">
        <f>IF('Closed Transactions'!K184=0,"0",SUM(J183:J184)/'Closed Transactions'!K184)</f>
        <v>84.76596947427926</v>
      </c>
    </row>
    <row r="185" spans="1:12" ht="13.5" thickBot="1" x14ac:dyDescent="0.25">
      <c r="A185" s="817">
        <v>42075</v>
      </c>
      <c r="B185" s="915">
        <v>32733</v>
      </c>
      <c r="C185" s="915">
        <v>39081</v>
      </c>
      <c r="D185" s="915">
        <v>10297</v>
      </c>
      <c r="E185" s="915">
        <v>7513</v>
      </c>
      <c r="F185" s="915">
        <v>9099</v>
      </c>
      <c r="G185" s="915">
        <v>5972</v>
      </c>
      <c r="H185" s="915">
        <v>1842</v>
      </c>
      <c r="I185" s="1048">
        <f t="shared" si="24"/>
        <v>16913</v>
      </c>
      <c r="J185" s="886">
        <f t="shared" si="25"/>
        <v>106537</v>
      </c>
      <c r="K185" s="891">
        <f>IF('Closed Transactions'!J185=0,"0",J185/'Closed Transactions'!J185)</f>
        <v>75.719260838663828</v>
      </c>
      <c r="L185" s="893">
        <f>IF('Closed Transactions'!K185=0,"0",SUM(J183:J185)/'Closed Transactions'!K185)</f>
        <v>80.758186397984886</v>
      </c>
    </row>
    <row r="186" spans="1:12" ht="13.5" thickBot="1" x14ac:dyDescent="0.25">
      <c r="A186" s="818">
        <v>42106</v>
      </c>
      <c r="B186" s="915">
        <v>33969</v>
      </c>
      <c r="C186" s="915">
        <v>42235</v>
      </c>
      <c r="D186" s="915">
        <v>16216</v>
      </c>
      <c r="E186" s="915">
        <v>8423</v>
      </c>
      <c r="F186" s="915">
        <v>11242</v>
      </c>
      <c r="G186" s="915">
        <v>4697</v>
      </c>
      <c r="H186" s="915">
        <v>2906</v>
      </c>
      <c r="I186" s="1048">
        <f t="shared" si="24"/>
        <v>18845</v>
      </c>
      <c r="J186" s="886">
        <f t="shared" si="25"/>
        <v>119688</v>
      </c>
      <c r="K186" s="891">
        <f>IF('Closed Transactions'!J186=0,"0",J186/'Closed Transactions'!J186)</f>
        <v>73.7449168207024</v>
      </c>
      <c r="L186" s="893">
        <f>IF('Closed Transactions'!K186=0,"0",SUM(J183:J186)/'Closed Transactions'!K186)</f>
        <v>78.386330485517817</v>
      </c>
    </row>
    <row r="187" spans="1:12" ht="13.5" thickBot="1" x14ac:dyDescent="0.25">
      <c r="A187" s="817">
        <v>42136</v>
      </c>
      <c r="B187" s="915">
        <v>29326</v>
      </c>
      <c r="C187" s="915">
        <v>36337</v>
      </c>
      <c r="D187" s="915">
        <v>13323</v>
      </c>
      <c r="E187" s="915">
        <v>8750</v>
      </c>
      <c r="F187" s="915">
        <v>10087</v>
      </c>
      <c r="G187" s="915">
        <v>4296</v>
      </c>
      <c r="H187" s="915">
        <v>2095</v>
      </c>
      <c r="I187" s="1048">
        <f t="shared" si="24"/>
        <v>16478</v>
      </c>
      <c r="J187" s="886">
        <f t="shared" si="25"/>
        <v>104214</v>
      </c>
      <c r="K187" s="891">
        <f>IF('Closed Transactions'!J187=0,"0",J187/'Closed Transactions'!J187)</f>
        <v>73.54551870148201</v>
      </c>
      <c r="L187" s="893">
        <f>IF('Closed Transactions'!K187=0,"0",SUM(J183:J187)/'Closed Transactions'!K187)</f>
        <v>77.282818532818538</v>
      </c>
    </row>
    <row r="188" spans="1:12" ht="13.5" thickBot="1" x14ac:dyDescent="0.25">
      <c r="A188" s="817">
        <v>42167</v>
      </c>
      <c r="B188" s="915">
        <v>23763</v>
      </c>
      <c r="C188" s="915">
        <v>34066</v>
      </c>
      <c r="D188" s="915">
        <v>14690</v>
      </c>
      <c r="E188" s="915">
        <v>5239</v>
      </c>
      <c r="F188" s="915">
        <v>7799</v>
      </c>
      <c r="G188" s="915">
        <v>5920</v>
      </c>
      <c r="H188" s="915">
        <v>955</v>
      </c>
      <c r="I188" s="1048">
        <f t="shared" si="24"/>
        <v>14674</v>
      </c>
      <c r="J188" s="886">
        <f t="shared" si="25"/>
        <v>92432</v>
      </c>
      <c r="K188" s="891">
        <f>IF('Closed Transactions'!J188=0,"0",J188/'Closed Transactions'!J188)</f>
        <v>74.421900161030592</v>
      </c>
      <c r="L188" s="893">
        <f>IF('Closed Transactions'!K188=0,"0",SUM(J183:J188)/'Closed Transactions'!K188)</f>
        <v>76.806382408152317</v>
      </c>
    </row>
    <row r="189" spans="1:12" ht="13.5" thickBot="1" x14ac:dyDescent="0.25">
      <c r="A189" s="817">
        <v>42197</v>
      </c>
      <c r="B189" s="915">
        <v>19568</v>
      </c>
      <c r="C189" s="915">
        <v>31511</v>
      </c>
      <c r="D189" s="915">
        <v>8585</v>
      </c>
      <c r="E189" s="915">
        <v>4354</v>
      </c>
      <c r="F189" s="915">
        <v>6571</v>
      </c>
      <c r="G189" s="915">
        <v>4887</v>
      </c>
      <c r="H189" s="915">
        <v>1454</v>
      </c>
      <c r="I189" s="1048">
        <f t="shared" si="24"/>
        <v>12912</v>
      </c>
      <c r="J189" s="886">
        <f t="shared" si="25"/>
        <v>76930</v>
      </c>
      <c r="K189" s="891">
        <f>IF('Closed Transactions'!J189=0,"0",J189/'Closed Transactions'!J189)</f>
        <v>73.617224880382778</v>
      </c>
      <c r="L189" s="893">
        <f>IF('Closed Transactions'!K189=0,"0",SUM(J183:J189)/'Closed Transactions'!K189)</f>
        <v>76.414441961660586</v>
      </c>
    </row>
    <row r="190" spans="1:12" ht="13.5" thickBot="1" x14ac:dyDescent="0.25">
      <c r="A190" s="817">
        <v>42228</v>
      </c>
      <c r="B190" s="915">
        <v>19453</v>
      </c>
      <c r="C190" s="915">
        <v>29048</v>
      </c>
      <c r="D190" s="915">
        <v>8301</v>
      </c>
      <c r="E190" s="915">
        <v>2587</v>
      </c>
      <c r="F190" s="915">
        <v>5564</v>
      </c>
      <c r="G190" s="915">
        <v>2943</v>
      </c>
      <c r="H190" s="915">
        <v>542</v>
      </c>
      <c r="I190" s="1048">
        <f t="shared" si="24"/>
        <v>9049</v>
      </c>
      <c r="J190" s="886">
        <f t="shared" si="25"/>
        <v>68438</v>
      </c>
      <c r="K190" s="891">
        <f>IF('Closed Transactions'!J190=0,"0",J190/'Closed Transactions'!J190)</f>
        <v>72.421164021164017</v>
      </c>
      <c r="L190" s="893">
        <f>IF('Closed Transactions'!K190=0,"0",SUM(J183:J190)/'Closed Transactions'!K190)</f>
        <v>76.015029635901783</v>
      </c>
    </row>
    <row r="191" spans="1:12" ht="13.5" thickBot="1" x14ac:dyDescent="0.25">
      <c r="A191" s="817">
        <v>42259</v>
      </c>
      <c r="B191" s="915">
        <v>19899</v>
      </c>
      <c r="C191" s="915">
        <v>28963</v>
      </c>
      <c r="D191" s="915">
        <v>12236</v>
      </c>
      <c r="E191" s="915">
        <v>4664</v>
      </c>
      <c r="F191" s="915">
        <v>5839</v>
      </c>
      <c r="G191" s="915">
        <v>4689</v>
      </c>
      <c r="H191" s="915">
        <v>781</v>
      </c>
      <c r="I191" s="1048">
        <f t="shared" si="24"/>
        <v>11309</v>
      </c>
      <c r="J191" s="886">
        <f t="shared" si="25"/>
        <v>77071</v>
      </c>
      <c r="K191" s="891">
        <f>IF('Closed Transactions'!J191=0,"0",J191/'Closed Transactions'!J191)</f>
        <v>77.458291457286435</v>
      </c>
      <c r="L191" s="893">
        <f>IF('Closed Transactions'!K191=0,"0",SUM(J183:J191)/'Closed Transactions'!K191)</f>
        <v>76.152542372881356</v>
      </c>
    </row>
    <row r="192" spans="1:12" ht="13.5" thickBot="1" x14ac:dyDescent="0.25">
      <c r="A192" s="817">
        <v>42289</v>
      </c>
      <c r="B192" s="915">
        <v>19001</v>
      </c>
      <c r="C192" s="915">
        <v>23342</v>
      </c>
      <c r="D192" s="915">
        <v>7475</v>
      </c>
      <c r="E192" s="915">
        <v>2717</v>
      </c>
      <c r="F192" s="915">
        <v>4744</v>
      </c>
      <c r="G192" s="915">
        <v>2681</v>
      </c>
      <c r="H192" s="915">
        <v>342</v>
      </c>
      <c r="I192" s="1048">
        <f t="shared" si="24"/>
        <v>7767</v>
      </c>
      <c r="J192" s="886">
        <f t="shared" si="25"/>
        <v>60302</v>
      </c>
      <c r="K192" s="891">
        <f>IF('Closed Transactions'!J192=0,"0",J192/'Closed Transactions'!J192)</f>
        <v>69.23306544202066</v>
      </c>
      <c r="L192" s="893">
        <f>IF('Closed Transactions'!K192=0,"0",SUM(J183:J192)/'Closed Transactions'!K192)</f>
        <v>75.619851511401805</v>
      </c>
    </row>
    <row r="193" spans="1:12" ht="13.5" thickBot="1" x14ac:dyDescent="0.25">
      <c r="A193" s="817">
        <v>42320</v>
      </c>
      <c r="B193" s="915">
        <v>14041</v>
      </c>
      <c r="C193" s="915">
        <v>23026</v>
      </c>
      <c r="D193" s="915">
        <v>7721</v>
      </c>
      <c r="E193" s="915">
        <v>4079</v>
      </c>
      <c r="F193" s="915">
        <v>4618</v>
      </c>
      <c r="G193" s="915">
        <v>5263</v>
      </c>
      <c r="H193" s="915">
        <v>1716</v>
      </c>
      <c r="I193" s="1048">
        <f t="shared" si="24"/>
        <v>11597</v>
      </c>
      <c r="J193" s="886">
        <f t="shared" si="25"/>
        <v>60464</v>
      </c>
      <c r="K193" s="891">
        <f>IF('Closed Transactions'!J193=0,"0",J193/'Closed Transactions'!J193)</f>
        <v>76.926208651399492</v>
      </c>
      <c r="L193" s="893">
        <f>IF('Closed Transactions'!K193=0,"0",SUM(J183:J193)/'Closed Transactions'!K193)</f>
        <v>75.704710743801655</v>
      </c>
    </row>
    <row r="194" spans="1:12" ht="13.5" thickBot="1" x14ac:dyDescent="0.25">
      <c r="A194" s="817">
        <v>42350</v>
      </c>
      <c r="B194" s="915">
        <v>15461</v>
      </c>
      <c r="C194" s="915">
        <v>27416</v>
      </c>
      <c r="D194" s="915">
        <v>10661</v>
      </c>
      <c r="E194" s="915">
        <v>6441</v>
      </c>
      <c r="F194" s="915">
        <v>7194</v>
      </c>
      <c r="G194" s="915">
        <v>3977</v>
      </c>
      <c r="H194" s="915">
        <v>211</v>
      </c>
      <c r="I194" s="1048">
        <f t="shared" si="24"/>
        <v>11382</v>
      </c>
      <c r="J194" s="886">
        <f t="shared" si="25"/>
        <v>71361</v>
      </c>
      <c r="K194" s="891">
        <f>IF('Closed Transactions'!J194=0,"0",J194/'Closed Transactions'!J194)</f>
        <v>71.864048338368576</v>
      </c>
      <c r="L194" s="893">
        <f>IF('Closed Transactions'!K194=0,"0",SUM(J183:J194)/'Closed Transactions'!K194)</f>
        <v>75.413427022072867</v>
      </c>
    </row>
    <row r="195" spans="1:12" x14ac:dyDescent="0.2">
      <c r="A195" s="824">
        <v>42381</v>
      </c>
      <c r="B195" s="834">
        <v>11932</v>
      </c>
      <c r="C195" s="834">
        <v>24132</v>
      </c>
      <c r="D195" s="834">
        <v>7835</v>
      </c>
      <c r="E195" s="834">
        <v>1890</v>
      </c>
      <c r="F195" s="834">
        <v>4249</v>
      </c>
      <c r="G195" s="834">
        <v>5690</v>
      </c>
      <c r="H195" s="834">
        <v>1321</v>
      </c>
      <c r="I195" s="1046">
        <f t="shared" si="24"/>
        <v>11260</v>
      </c>
      <c r="J195" s="887">
        <f t="shared" ref="J195:J206" si="26">SUM(B195:H195)</f>
        <v>57049</v>
      </c>
      <c r="K195" s="1022">
        <f>IF('Closed Transactions'!J195=0,"0",J195/'Closed Transactions'!J195)</f>
        <v>71.489974937343362</v>
      </c>
      <c r="L195" s="1040">
        <f>K195</f>
        <v>71.489974937343362</v>
      </c>
    </row>
    <row r="196" spans="1:12" x14ac:dyDescent="0.2">
      <c r="A196" s="825">
        <v>42412</v>
      </c>
      <c r="B196" s="833">
        <v>13987</v>
      </c>
      <c r="C196" s="833">
        <v>21488</v>
      </c>
      <c r="D196" s="833">
        <v>9428</v>
      </c>
      <c r="E196" s="833">
        <v>3334</v>
      </c>
      <c r="F196" s="833">
        <v>7276</v>
      </c>
      <c r="G196" s="833">
        <v>1179</v>
      </c>
      <c r="H196" s="833">
        <v>1363</v>
      </c>
      <c r="I196" s="1047">
        <f t="shared" si="24"/>
        <v>9818</v>
      </c>
      <c r="J196" s="888">
        <f t="shared" si="26"/>
        <v>58055</v>
      </c>
      <c r="K196" s="1023">
        <f>IF('Closed Transactions'!J196=0,"0",J196/'Closed Transactions'!J196)</f>
        <v>77.61363636363636</v>
      </c>
      <c r="L196" s="1041">
        <f>IF('Closed Transactions'!K196=0,"0",SUM(J195:J196)/'Closed Transactions'!K196)</f>
        <v>74.452781371280722</v>
      </c>
    </row>
    <row r="197" spans="1:12" x14ac:dyDescent="0.2">
      <c r="A197" s="825">
        <v>42441</v>
      </c>
      <c r="B197" s="833">
        <v>21358</v>
      </c>
      <c r="C197" s="833">
        <v>32922</v>
      </c>
      <c r="D197" s="833">
        <v>10448</v>
      </c>
      <c r="E197" s="833">
        <v>6233</v>
      </c>
      <c r="F197" s="833">
        <v>7552</v>
      </c>
      <c r="G197" s="833">
        <v>4376</v>
      </c>
      <c r="H197" s="833">
        <v>414</v>
      </c>
      <c r="I197" s="1047">
        <f t="shared" si="24"/>
        <v>12342</v>
      </c>
      <c r="J197" s="888">
        <f t="shared" si="26"/>
        <v>83303</v>
      </c>
      <c r="K197" s="1023">
        <f>IF('Closed Transactions'!J197=0,"0",J197/'Closed Transactions'!J197)</f>
        <v>74.377678571428575</v>
      </c>
      <c r="L197" s="1041">
        <f>IF('Closed Transactions'!K197=0,"0",SUM(J195:J197)/'Closed Transactions'!K197)</f>
        <v>74.421230307576892</v>
      </c>
    </row>
    <row r="198" spans="1:12" x14ac:dyDescent="0.2">
      <c r="A198" s="827">
        <v>42472</v>
      </c>
      <c r="B198" s="833">
        <v>22145</v>
      </c>
      <c r="C198" s="833">
        <v>34724</v>
      </c>
      <c r="D198" s="833">
        <v>13873</v>
      </c>
      <c r="E198" s="833">
        <v>8930</v>
      </c>
      <c r="F198" s="833">
        <v>8055</v>
      </c>
      <c r="G198" s="833">
        <v>5704</v>
      </c>
      <c r="H198" s="833">
        <v>1010</v>
      </c>
      <c r="I198" s="1047">
        <f t="shared" si="24"/>
        <v>14769</v>
      </c>
      <c r="J198" s="888">
        <f t="shared" si="26"/>
        <v>94441</v>
      </c>
      <c r="K198" s="1023">
        <f>IF('Closed Transactions'!J198=0,"0",J198/'Closed Transactions'!J198)</f>
        <v>72.424079754601223</v>
      </c>
      <c r="L198" s="1041">
        <f>IF('Closed Transactions'!K198=0,"0",SUM(J195:J198)/'Closed Transactions'!K198)</f>
        <v>73.765239294710327</v>
      </c>
    </row>
    <row r="199" spans="1:12" x14ac:dyDescent="0.2">
      <c r="A199" s="825">
        <v>42502</v>
      </c>
      <c r="B199" s="833">
        <v>21515</v>
      </c>
      <c r="C199" s="833">
        <v>30781</v>
      </c>
      <c r="D199" s="833">
        <v>11843</v>
      </c>
      <c r="E199" s="833">
        <v>5839</v>
      </c>
      <c r="F199" s="833">
        <v>6320</v>
      </c>
      <c r="G199" s="833">
        <v>3565</v>
      </c>
      <c r="H199" s="833">
        <v>2186</v>
      </c>
      <c r="I199" s="1047">
        <f t="shared" si="24"/>
        <v>12071</v>
      </c>
      <c r="J199" s="888">
        <f t="shared" si="26"/>
        <v>82049</v>
      </c>
      <c r="K199" s="1023">
        <f>IF('Closed Transactions'!J199=0,"0",J199/'Closed Transactions'!J199)</f>
        <v>69.947996589940317</v>
      </c>
      <c r="L199" s="1041">
        <f>IF('Closed Transactions'!K199=0,"0",SUM(J195:J199)/'Closed Transactions'!K199)</f>
        <v>72.894614038498929</v>
      </c>
    </row>
    <row r="200" spans="1:12" x14ac:dyDescent="0.2">
      <c r="A200" s="825">
        <v>42533</v>
      </c>
      <c r="B200" s="833">
        <v>24277</v>
      </c>
      <c r="C200" s="833">
        <v>34332</v>
      </c>
      <c r="D200" s="833">
        <v>13940</v>
      </c>
      <c r="E200" s="833">
        <v>5552</v>
      </c>
      <c r="F200" s="833">
        <v>8438</v>
      </c>
      <c r="G200" s="833">
        <v>2983</v>
      </c>
      <c r="H200" s="833">
        <v>803</v>
      </c>
      <c r="I200" s="1047">
        <f t="shared" si="24"/>
        <v>12224</v>
      </c>
      <c r="J200" s="888">
        <f t="shared" si="26"/>
        <v>90325</v>
      </c>
      <c r="K200" s="1023">
        <f>IF('Closed Transactions'!J200=0,"0",J200/'Closed Transactions'!J200)</f>
        <v>75.903361344537814</v>
      </c>
      <c r="L200" s="1041">
        <f>IF('Closed Transactions'!K200=0,"0",SUM(J195:J200)/'Closed Transactions'!K200)</f>
        <v>73.459971577451441</v>
      </c>
    </row>
    <row r="201" spans="1:12" x14ac:dyDescent="0.2">
      <c r="A201" s="825">
        <v>42563</v>
      </c>
      <c r="B201" s="833">
        <v>16935</v>
      </c>
      <c r="C201" s="833">
        <v>29307</v>
      </c>
      <c r="D201" s="833">
        <v>8672</v>
      </c>
      <c r="E201" s="833">
        <v>4327</v>
      </c>
      <c r="F201" s="833">
        <v>3639</v>
      </c>
      <c r="G201" s="833">
        <v>2822</v>
      </c>
      <c r="H201" s="833">
        <v>643</v>
      </c>
      <c r="I201" s="1047">
        <f t="shared" si="24"/>
        <v>7104</v>
      </c>
      <c r="J201" s="888">
        <f t="shared" si="26"/>
        <v>66345</v>
      </c>
      <c r="K201" s="1023">
        <f>IF('Closed Transactions'!J201=0,"0",J201/'Closed Transactions'!J201)</f>
        <v>74.966101694915253</v>
      </c>
      <c r="L201" s="1041">
        <f>IF('Closed Transactions'!K201=0,"0",SUM(J195:J201)/'Closed Transactions'!K201)</f>
        <v>73.644638403990029</v>
      </c>
    </row>
    <row r="202" spans="1:12" x14ac:dyDescent="0.2">
      <c r="A202" s="825">
        <v>42594</v>
      </c>
      <c r="B202" s="833">
        <v>21750</v>
      </c>
      <c r="C202" s="833">
        <v>39107</v>
      </c>
      <c r="D202" s="833">
        <v>11285</v>
      </c>
      <c r="E202" s="833">
        <v>2815</v>
      </c>
      <c r="F202" s="833">
        <v>7117</v>
      </c>
      <c r="G202" s="833">
        <v>1809</v>
      </c>
      <c r="H202" s="833">
        <v>844</v>
      </c>
      <c r="I202" s="1047">
        <f t="shared" si="24"/>
        <v>9770</v>
      </c>
      <c r="J202" s="888">
        <f t="shared" si="26"/>
        <v>84727</v>
      </c>
      <c r="K202" s="1023">
        <f>IF('Closed Transactions'!J202=0,"0",J202/'Closed Transactions'!J202)</f>
        <v>89.186315789473682</v>
      </c>
      <c r="L202" s="1041">
        <f>IF('Closed Transactions'!K202=0,"0",SUM(J195:J202)/'Closed Transactions'!K202)</f>
        <v>75.452252693437799</v>
      </c>
    </row>
    <row r="203" spans="1:12" x14ac:dyDescent="0.2">
      <c r="A203" s="825">
        <v>42625</v>
      </c>
      <c r="B203" s="833">
        <v>18533</v>
      </c>
      <c r="C203" s="833">
        <v>32700</v>
      </c>
      <c r="D203" s="833">
        <v>8998</v>
      </c>
      <c r="E203" s="833">
        <v>4073</v>
      </c>
      <c r="F203" s="833">
        <v>7851</v>
      </c>
      <c r="G203" s="833">
        <v>3471</v>
      </c>
      <c r="H203" s="833">
        <v>110</v>
      </c>
      <c r="I203" s="1047">
        <f t="shared" si="24"/>
        <v>11432</v>
      </c>
      <c r="J203" s="888">
        <f t="shared" si="26"/>
        <v>75736</v>
      </c>
      <c r="K203" s="1023">
        <f>IF('Closed Transactions'!J203=0,"0",J203/'Closed Transactions'!J203)</f>
        <v>88.476635514018696</v>
      </c>
      <c r="L203" s="1041">
        <f>IF('Closed Transactions'!K203=0,"0",SUM(J195:J203)/'Closed Transactions'!K203)</f>
        <v>76.687721631205676</v>
      </c>
    </row>
    <row r="204" spans="1:12" x14ac:dyDescent="0.2">
      <c r="A204" s="825">
        <v>42655</v>
      </c>
      <c r="B204" s="833">
        <v>18008</v>
      </c>
      <c r="C204" s="833">
        <v>30485</v>
      </c>
      <c r="D204" s="833">
        <v>7036</v>
      </c>
      <c r="E204" s="833">
        <v>4258</v>
      </c>
      <c r="F204" s="833">
        <v>4002</v>
      </c>
      <c r="G204" s="833">
        <v>1592</v>
      </c>
      <c r="H204" s="833">
        <v>631</v>
      </c>
      <c r="I204" s="1047">
        <f t="shared" si="24"/>
        <v>6225</v>
      </c>
      <c r="J204" s="888">
        <f t="shared" si="26"/>
        <v>66012</v>
      </c>
      <c r="K204" s="1023">
        <f>IF('Closed Transactions'!J204=0,"0",J204/'Closed Transactions'!J204)</f>
        <v>82.721804511278194</v>
      </c>
      <c r="L204" s="1041">
        <f>IF('Closed Transactions'!K204=0,"0",SUM(J195:J204)/'Closed Transactions'!K204)</f>
        <v>77.177967827326412</v>
      </c>
    </row>
    <row r="205" spans="1:12" x14ac:dyDescent="0.2">
      <c r="A205" s="825">
        <v>42686</v>
      </c>
      <c r="B205" s="833">
        <v>18830</v>
      </c>
      <c r="C205" s="833">
        <v>27204</v>
      </c>
      <c r="D205" s="833">
        <v>10353</v>
      </c>
      <c r="E205" s="833">
        <v>4502</v>
      </c>
      <c r="F205" s="833">
        <v>3891</v>
      </c>
      <c r="G205" s="833">
        <v>2876</v>
      </c>
      <c r="H205" s="833">
        <v>1154</v>
      </c>
      <c r="I205" s="1047">
        <f t="shared" si="24"/>
        <v>7921</v>
      </c>
      <c r="J205" s="888">
        <f t="shared" si="26"/>
        <v>68810</v>
      </c>
      <c r="K205" s="1023">
        <f>IF('Closed Transactions'!J205=0,"0",J205/'Closed Transactions'!J205)</f>
        <v>83.003618817852839</v>
      </c>
      <c r="L205" s="1041">
        <f>IF('Closed Transactions'!K205=0,"0",SUM(J195:J205)/'Closed Transactions'!K205)</f>
        <v>77.631396113041035</v>
      </c>
    </row>
    <row r="206" spans="1:12" ht="13.5" thickBot="1" x14ac:dyDescent="0.25">
      <c r="A206" s="828">
        <v>42716</v>
      </c>
      <c r="B206" s="903">
        <v>19307</v>
      </c>
      <c r="C206" s="903">
        <v>37089</v>
      </c>
      <c r="D206" s="903">
        <v>13865</v>
      </c>
      <c r="E206" s="903">
        <v>5643</v>
      </c>
      <c r="F206" s="903">
        <v>7545</v>
      </c>
      <c r="G206" s="903">
        <v>3968</v>
      </c>
      <c r="H206" s="903">
        <v>1391</v>
      </c>
      <c r="I206" s="890">
        <f t="shared" si="24"/>
        <v>12904</v>
      </c>
      <c r="J206" s="889">
        <f t="shared" si="26"/>
        <v>88808</v>
      </c>
      <c r="K206" s="1024">
        <f>IF('Closed Transactions'!J206=0,"0",J206/'Closed Transactions'!J206)</f>
        <v>95.389903329752954</v>
      </c>
      <c r="L206" s="925">
        <f>IF('Closed Transactions'!K206=0,"0",SUM(J195:J206)/'Closed Transactions'!K206)</f>
        <v>79.058884475910901</v>
      </c>
    </row>
    <row r="207" spans="1:12" x14ac:dyDescent="0.2">
      <c r="A207" s="817">
        <v>42747</v>
      </c>
      <c r="B207" s="1080">
        <v>18090</v>
      </c>
      <c r="C207" s="1080">
        <v>30346</v>
      </c>
      <c r="D207" s="1080">
        <v>8338</v>
      </c>
      <c r="E207" s="1080">
        <v>4962</v>
      </c>
      <c r="F207" s="1080">
        <v>6456</v>
      </c>
      <c r="G207" s="1080">
        <v>4522</v>
      </c>
      <c r="H207" s="1080">
        <v>736</v>
      </c>
      <c r="I207" s="1080">
        <f t="shared" si="24"/>
        <v>11714</v>
      </c>
      <c r="J207" s="1080">
        <f t="shared" ref="J207:J218" si="27">SUM(B207:H207)</f>
        <v>73450</v>
      </c>
      <c r="K207" s="1081">
        <f>IF('Closed Transactions'!J207=0,"0",J207/'Closed Transactions'!J207)</f>
        <v>88.600723763570571</v>
      </c>
      <c r="L207" s="1081">
        <f>K207</f>
        <v>88.600723763570571</v>
      </c>
    </row>
    <row r="208" spans="1:12" x14ac:dyDescent="0.2">
      <c r="A208" s="817">
        <v>42778</v>
      </c>
      <c r="B208" s="1080">
        <v>20645</v>
      </c>
      <c r="C208" s="1080">
        <v>36247</v>
      </c>
      <c r="D208" s="1080">
        <v>12520</v>
      </c>
      <c r="E208" s="1080">
        <v>6380</v>
      </c>
      <c r="F208" s="1080">
        <v>5414</v>
      </c>
      <c r="G208" s="1080">
        <v>3751</v>
      </c>
      <c r="H208" s="1080">
        <v>1819</v>
      </c>
      <c r="I208" s="1080">
        <f t="shared" si="24"/>
        <v>10984</v>
      </c>
      <c r="J208" s="1080">
        <f t="shared" si="27"/>
        <v>86776</v>
      </c>
      <c r="K208" s="1081">
        <f>IF('Closed Transactions'!J208=0,"0",J208/'Closed Transactions'!J208)</f>
        <v>95.044906900328584</v>
      </c>
      <c r="L208" s="1081">
        <f>IF('Closed Transactions'!K208=0,"0",SUM(J207:J208)/'Closed Transactions'!K208)</f>
        <v>91.978185993111367</v>
      </c>
    </row>
    <row r="209" spans="1:12" x14ac:dyDescent="0.2">
      <c r="A209" s="817">
        <v>42806</v>
      </c>
      <c r="B209" s="1080">
        <v>25124</v>
      </c>
      <c r="C209" s="1080">
        <v>50071</v>
      </c>
      <c r="D209" s="1080">
        <v>18722</v>
      </c>
      <c r="E209" s="1080">
        <v>7134</v>
      </c>
      <c r="F209" s="1080">
        <v>9857</v>
      </c>
      <c r="G209" s="1080">
        <v>5979</v>
      </c>
      <c r="H209" s="1080">
        <v>5121</v>
      </c>
      <c r="I209" s="1080">
        <f t="shared" si="24"/>
        <v>20957</v>
      </c>
      <c r="J209" s="1080">
        <f t="shared" si="27"/>
        <v>122008</v>
      </c>
      <c r="K209" s="1081">
        <f>IF('Closed Transactions'!J209=0,"0",J209/'Closed Transactions'!J209)</f>
        <v>91.323353293413177</v>
      </c>
      <c r="L209" s="1081">
        <f>IF('Closed Transactions'!K209=0,"0",SUM(J207:J209)/'Closed Transactions'!K209)</f>
        <v>91.693957115009752</v>
      </c>
    </row>
    <row r="210" spans="1:12" x14ac:dyDescent="0.2">
      <c r="A210" s="818">
        <v>42837</v>
      </c>
      <c r="B210" s="1082">
        <v>28312</v>
      </c>
      <c r="C210" s="1082">
        <v>45181</v>
      </c>
      <c r="D210" s="1082">
        <v>21274</v>
      </c>
      <c r="E210" s="1082">
        <v>7317</v>
      </c>
      <c r="F210" s="1082">
        <v>8483</v>
      </c>
      <c r="G210" s="1082">
        <v>6152</v>
      </c>
      <c r="H210" s="1082">
        <v>1965</v>
      </c>
      <c r="I210" s="1082">
        <f t="shared" si="24"/>
        <v>16600</v>
      </c>
      <c r="J210" s="1082">
        <f t="shared" si="27"/>
        <v>118684</v>
      </c>
      <c r="K210" s="1083">
        <f>IF('Closed Transactions'!J210=0,"0",J210/'Closed Transactions'!J210)</f>
        <v>93.969912905779893</v>
      </c>
      <c r="L210" s="1083">
        <f>IF('Closed Transactions'!K210=0,"0",SUM(J207:J210)/'Closed Transactions'!K210)</f>
        <v>92.356139138447361</v>
      </c>
    </row>
    <row r="211" spans="1:12" x14ac:dyDescent="0.2">
      <c r="A211" s="817">
        <v>42867</v>
      </c>
      <c r="B211" s="1080">
        <v>31721</v>
      </c>
      <c r="C211" s="1080">
        <v>49461</v>
      </c>
      <c r="D211" s="1080">
        <v>18907</v>
      </c>
      <c r="E211" s="1080">
        <v>9291</v>
      </c>
      <c r="F211" s="1080">
        <v>14117</v>
      </c>
      <c r="G211" s="1080">
        <v>9486</v>
      </c>
      <c r="H211" s="1080">
        <v>1872</v>
      </c>
      <c r="I211" s="1080">
        <f t="shared" si="24"/>
        <v>25475</v>
      </c>
      <c r="J211" s="1080">
        <f t="shared" si="27"/>
        <v>134855</v>
      </c>
      <c r="K211" s="1081">
        <f>IF('Closed Transactions'!J211=0,"0",J211/'Closed Transactions'!J211)</f>
        <v>94.568723702664798</v>
      </c>
      <c r="L211" s="1081">
        <f>IF('Closed Transactions'!K211=0,"0",SUM(J207:J211)/'Closed Transactions'!K211)</f>
        <v>92.90324258713369</v>
      </c>
    </row>
    <row r="212" spans="1:12" x14ac:dyDescent="0.2">
      <c r="A212" s="817">
        <v>42898</v>
      </c>
      <c r="B212" s="1080">
        <v>29497</v>
      </c>
      <c r="C212" s="1080">
        <v>51700</v>
      </c>
      <c r="D212" s="1080">
        <v>17074</v>
      </c>
      <c r="E212" s="1080">
        <v>7413</v>
      </c>
      <c r="F212" s="1080">
        <v>12286</v>
      </c>
      <c r="G212" s="1080">
        <v>5039</v>
      </c>
      <c r="H212" s="1080">
        <v>383</v>
      </c>
      <c r="I212" s="1080">
        <f t="shared" si="24"/>
        <v>17708</v>
      </c>
      <c r="J212" s="1080">
        <f t="shared" si="27"/>
        <v>123392</v>
      </c>
      <c r="K212" s="1081">
        <f>IF('Closed Transactions'!J212=0,"0",J212/'Closed Transactions'!J212)</f>
        <v>94.77112135176651</v>
      </c>
      <c r="L212" s="1081">
        <f>IF('Closed Transactions'!K212=0,"0",SUM(J207:J212)/'Closed Transactions'!K212)</f>
        <v>93.247276842551983</v>
      </c>
    </row>
    <row r="213" spans="1:12" x14ac:dyDescent="0.2">
      <c r="A213" s="817">
        <v>42928</v>
      </c>
      <c r="B213" s="1080">
        <v>22753</v>
      </c>
      <c r="C213" s="1080">
        <v>42551</v>
      </c>
      <c r="D213" s="1080">
        <v>10823</v>
      </c>
      <c r="E213" s="1080">
        <v>6043</v>
      </c>
      <c r="F213" s="1080">
        <v>7454</v>
      </c>
      <c r="G213" s="1080">
        <v>4443</v>
      </c>
      <c r="H213" s="1080">
        <v>756</v>
      </c>
      <c r="I213" s="1080">
        <f t="shared" si="24"/>
        <v>12653</v>
      </c>
      <c r="J213" s="1080">
        <f t="shared" si="27"/>
        <v>94823</v>
      </c>
      <c r="K213" s="1081">
        <f>IF('Closed Transactions'!J213=0,"0",J213/'Closed Transactions'!J213)</f>
        <v>99.083594566353185</v>
      </c>
      <c r="L213" s="1081">
        <f>IF('Closed Transactions'!K213=0,"0",SUM(J207:J213)/'Closed Transactions'!K213)</f>
        <v>93.943184649887868</v>
      </c>
    </row>
    <row r="214" spans="1:12" x14ac:dyDescent="0.2">
      <c r="A214" s="817">
        <v>42959</v>
      </c>
      <c r="B214" s="1080">
        <v>21720</v>
      </c>
      <c r="C214" s="1080">
        <v>37555</v>
      </c>
      <c r="D214" s="1080">
        <v>15385</v>
      </c>
      <c r="E214" s="1080">
        <v>3807</v>
      </c>
      <c r="F214" s="1080">
        <v>5604</v>
      </c>
      <c r="G214" s="1080">
        <v>3289</v>
      </c>
      <c r="H214" s="1080">
        <v>443</v>
      </c>
      <c r="I214" s="1080">
        <f t="shared" si="24"/>
        <v>9336</v>
      </c>
      <c r="J214" s="1080">
        <f t="shared" si="27"/>
        <v>87803</v>
      </c>
      <c r="K214" s="1081">
        <f>IF('Closed Transactions'!J214=0,"0",J214/'Closed Transactions'!J214)</f>
        <v>93.806623931623932</v>
      </c>
      <c r="L214" s="1081">
        <f>IF('Closed Transactions'!K214=0,"0",SUM(J207:J214)/'Closed Transactions'!K214)</f>
        <v>93.928922115599192</v>
      </c>
    </row>
    <row r="215" spans="1:12" x14ac:dyDescent="0.2">
      <c r="A215" s="817">
        <v>42990</v>
      </c>
      <c r="B215" s="1080">
        <v>17313</v>
      </c>
      <c r="C215" s="1080">
        <v>24565</v>
      </c>
      <c r="D215" s="1080">
        <v>8035</v>
      </c>
      <c r="E215" s="1080">
        <v>2813</v>
      </c>
      <c r="F215" s="1080">
        <v>3359</v>
      </c>
      <c r="G215" s="1080">
        <v>2928</v>
      </c>
      <c r="H215" s="1080">
        <v>456</v>
      </c>
      <c r="I215" s="1080">
        <f t="shared" si="24"/>
        <v>6743</v>
      </c>
      <c r="J215" s="1080">
        <f t="shared" si="27"/>
        <v>59469</v>
      </c>
      <c r="K215" s="1081">
        <f>IF('Closed Transactions'!J215=0,"0",J215/'Closed Transactions'!J215)</f>
        <v>102.00514579759863</v>
      </c>
      <c r="L215" s="1081">
        <f>IF('Closed Transactions'!K215=0,"0",SUM(J207:J215)/'Closed Transactions'!K215)</f>
        <v>94.422210581456255</v>
      </c>
    </row>
    <row r="216" spans="1:12" x14ac:dyDescent="0.2">
      <c r="A216" s="817">
        <v>43020</v>
      </c>
      <c r="B216" s="1080">
        <v>20041</v>
      </c>
      <c r="C216" s="1080">
        <v>30602</v>
      </c>
      <c r="D216" s="1080">
        <v>12682</v>
      </c>
      <c r="E216" s="1080">
        <v>3649</v>
      </c>
      <c r="F216" s="1080">
        <v>6408</v>
      </c>
      <c r="G216" s="1080">
        <v>4406</v>
      </c>
      <c r="H216" s="1080">
        <v>286</v>
      </c>
      <c r="I216" s="1080">
        <f t="shared" si="24"/>
        <v>11100</v>
      </c>
      <c r="J216" s="1080">
        <f t="shared" si="27"/>
        <v>78074</v>
      </c>
      <c r="K216" s="1081">
        <f>IF('Closed Transactions'!J216=0,"0",J216/'Closed Transactions'!J216)</f>
        <v>98.702907711757263</v>
      </c>
      <c r="L216" s="1081">
        <f>IF('Closed Transactions'!K216=0,"0",SUM(J207:J216)/'Closed Transactions'!K216)</f>
        <v>94.749806501547994</v>
      </c>
    </row>
    <row r="217" spans="1:12" x14ac:dyDescent="0.2">
      <c r="A217" s="817">
        <v>43051</v>
      </c>
      <c r="B217" s="1080">
        <v>19177</v>
      </c>
      <c r="C217" s="1080">
        <v>32803</v>
      </c>
      <c r="D217" s="1080">
        <v>8317</v>
      </c>
      <c r="E217" s="1080">
        <v>4500</v>
      </c>
      <c r="F217" s="1080">
        <v>5134</v>
      </c>
      <c r="G217" s="1080">
        <v>5413</v>
      </c>
      <c r="H217" s="1080"/>
      <c r="I217" s="1080">
        <f t="shared" si="24"/>
        <v>10547</v>
      </c>
      <c r="J217" s="1080">
        <f t="shared" si="27"/>
        <v>75344</v>
      </c>
      <c r="K217" s="1081">
        <f>IF('Closed Transactions'!J217=0,"0",J217/'Closed Transactions'!J217)</f>
        <v>102.64850136239782</v>
      </c>
      <c r="L217" s="1081">
        <f>IF('Closed Transactions'!K217=0,"0",SUM(J207:J217)/'Closed Transactions'!K217)</f>
        <v>95.273532068654021</v>
      </c>
    </row>
    <row r="218" spans="1:12" ht="13.5" thickBot="1" x14ac:dyDescent="0.25">
      <c r="A218" s="817">
        <v>43081</v>
      </c>
      <c r="B218" s="1080">
        <v>22123</v>
      </c>
      <c r="C218" s="1080">
        <v>35104</v>
      </c>
      <c r="D218" s="1080">
        <v>16751</v>
      </c>
      <c r="E218" s="1080">
        <v>6035</v>
      </c>
      <c r="F218" s="1080">
        <v>9500</v>
      </c>
      <c r="G218" s="1080">
        <v>2852</v>
      </c>
      <c r="H218" s="1080">
        <v>321</v>
      </c>
      <c r="I218" s="1080">
        <f t="shared" si="24"/>
        <v>12673</v>
      </c>
      <c r="J218" s="1080">
        <f t="shared" si="27"/>
        <v>92686</v>
      </c>
      <c r="K218" s="1081">
        <f>IF('Closed Transactions'!J218=0,"0",J218/'Closed Transactions'!J218)</f>
        <v>102.52876106194691</v>
      </c>
      <c r="L218" s="1081">
        <f>IF('Closed Transactions'!K218=0,"0",SUM(J207:J218)/'Closed Transactions'!K218)</f>
        <v>95.821279438784032</v>
      </c>
    </row>
    <row r="219" spans="1:12" x14ac:dyDescent="0.2">
      <c r="A219" s="824">
        <v>43112</v>
      </c>
      <c r="B219" s="1173">
        <v>22569</v>
      </c>
      <c r="C219" s="1173">
        <v>31676</v>
      </c>
      <c r="D219" s="1173">
        <v>11238</v>
      </c>
      <c r="E219" s="1173">
        <v>4928</v>
      </c>
      <c r="F219" s="1173">
        <v>8473</v>
      </c>
      <c r="G219" s="1173">
        <v>4206</v>
      </c>
      <c r="H219" s="1173">
        <v>533</v>
      </c>
      <c r="I219" s="1106">
        <f t="shared" ref="I219:I230" si="28">SUM(F219:H219)</f>
        <v>13212</v>
      </c>
      <c r="J219" s="1103">
        <f t="shared" ref="J219:J230" si="29">SUM(B219:H219)</f>
        <v>83623</v>
      </c>
      <c r="K219" s="1106">
        <f>IF('Closed Transactions'!J219=0,"0",J219/'Closed Transactions'!J219)</f>
        <v>90.697396963123637</v>
      </c>
      <c r="L219" s="1107">
        <f>K219</f>
        <v>90.697396963123637</v>
      </c>
    </row>
    <row r="220" spans="1:12" x14ac:dyDescent="0.2">
      <c r="A220" s="825">
        <v>43143</v>
      </c>
      <c r="B220" s="1179">
        <v>20782</v>
      </c>
      <c r="C220" s="1179">
        <v>31437</v>
      </c>
      <c r="D220" s="1179">
        <v>11944</v>
      </c>
      <c r="E220" s="1179">
        <v>6978</v>
      </c>
      <c r="F220" s="1179">
        <v>8751</v>
      </c>
      <c r="G220" s="1179">
        <v>5684</v>
      </c>
      <c r="H220" s="1179">
        <v>1485</v>
      </c>
      <c r="I220" s="1108">
        <f t="shared" si="28"/>
        <v>15920</v>
      </c>
      <c r="J220" s="1104">
        <f t="shared" si="29"/>
        <v>87061</v>
      </c>
      <c r="K220" s="1108">
        <f>IF('Closed Transactions'!J220=0,"0",J220/'Closed Transactions'!J220)</f>
        <v>95.882158590308364</v>
      </c>
      <c r="L220" s="1109">
        <f>IF('Closed Transactions'!K220=0,"0",SUM(J219:J220)/'Closed Transactions'!K220)</f>
        <v>93.269945355191254</v>
      </c>
    </row>
    <row r="221" spans="1:12" x14ac:dyDescent="0.2">
      <c r="A221" s="825">
        <v>43171</v>
      </c>
      <c r="B221" s="1179">
        <v>25371</v>
      </c>
      <c r="C221" s="1179">
        <v>51614</v>
      </c>
      <c r="D221" s="1179">
        <v>20368</v>
      </c>
      <c r="E221" s="1179">
        <v>7581</v>
      </c>
      <c r="F221" s="1179">
        <v>10112</v>
      </c>
      <c r="G221" s="1179">
        <v>8099</v>
      </c>
      <c r="H221" s="1179">
        <v>2224</v>
      </c>
      <c r="I221" s="1108">
        <f t="shared" si="28"/>
        <v>20435</v>
      </c>
      <c r="J221" s="1104">
        <f t="shared" si="29"/>
        <v>125369</v>
      </c>
      <c r="K221" s="1108">
        <f>IF('Closed Transactions'!J221=0,"0",J221/'Closed Transactions'!J221)</f>
        <v>95.921193573068095</v>
      </c>
      <c r="L221" s="1109">
        <f>IF('Closed Transactions'!K221=0,"0",SUM(J219:J221)/'Closed Transactions'!K221)</f>
        <v>94.374561683136761</v>
      </c>
    </row>
    <row r="222" spans="1:12" x14ac:dyDescent="0.2">
      <c r="A222" s="827">
        <v>43202</v>
      </c>
      <c r="B222" s="1179">
        <v>26709</v>
      </c>
      <c r="C222" s="1179">
        <v>56676</v>
      </c>
      <c r="D222" s="1179">
        <v>18294</v>
      </c>
      <c r="E222" s="1179">
        <v>6139</v>
      </c>
      <c r="F222" s="1179">
        <v>10882</v>
      </c>
      <c r="G222" s="1179">
        <v>6529</v>
      </c>
      <c r="H222" s="1179">
        <v>3545</v>
      </c>
      <c r="I222" s="1108">
        <f t="shared" si="28"/>
        <v>20956</v>
      </c>
      <c r="J222" s="1104">
        <f t="shared" si="29"/>
        <v>128774</v>
      </c>
      <c r="K222" s="1108">
        <f>IF('Closed Transactions'!J222=0,"0",J222/'Closed Transactions'!J222)</f>
        <v>91.458806818181813</v>
      </c>
      <c r="L222" s="1109">
        <f>IF('Closed Transactions'!K222=0,"0",SUM(J219:J222)/'Closed Transactions'!K222)</f>
        <v>93.471287128712873</v>
      </c>
    </row>
    <row r="223" spans="1:12" x14ac:dyDescent="0.2">
      <c r="A223" s="825">
        <v>43232</v>
      </c>
      <c r="B223" s="1179">
        <v>32023</v>
      </c>
      <c r="C223" s="1179">
        <v>63123</v>
      </c>
      <c r="D223" s="1179">
        <v>14496</v>
      </c>
      <c r="E223" s="1179">
        <v>6631</v>
      </c>
      <c r="F223" s="1179">
        <v>10294</v>
      </c>
      <c r="G223" s="1179">
        <v>7430</v>
      </c>
      <c r="H223" s="1179">
        <v>2278</v>
      </c>
      <c r="I223" s="1108">
        <f t="shared" si="28"/>
        <v>20002</v>
      </c>
      <c r="J223" s="1104">
        <f t="shared" si="29"/>
        <v>136275</v>
      </c>
      <c r="K223" s="1108">
        <f>IF('Closed Transactions'!J223=0,"0",J223/'Closed Transactions'!J223)</f>
        <v>96.37553041018387</v>
      </c>
      <c r="L223" s="1109">
        <f>IF('Closed Transactions'!K223=0,"0",SUM(J219:J223)/'Closed Transactions'!K223)</f>
        <v>94.160429602282264</v>
      </c>
    </row>
    <row r="224" spans="1:12" x14ac:dyDescent="0.2">
      <c r="A224" s="825">
        <v>43263</v>
      </c>
      <c r="B224" s="1179">
        <v>28590</v>
      </c>
      <c r="C224" s="1179">
        <v>51103</v>
      </c>
      <c r="D224" s="1179">
        <v>17802</v>
      </c>
      <c r="E224" s="1179">
        <v>6205</v>
      </c>
      <c r="F224" s="1179">
        <v>9410</v>
      </c>
      <c r="G224" s="1179">
        <v>5602</v>
      </c>
      <c r="H224" s="1179">
        <v>1822</v>
      </c>
      <c r="I224" s="1108">
        <f t="shared" si="28"/>
        <v>16834</v>
      </c>
      <c r="J224" s="1104">
        <f t="shared" si="29"/>
        <v>120534</v>
      </c>
      <c r="K224" s="1108">
        <f>IF('Closed Transactions'!J224=0,"0",J224/'Closed Transactions'!J224)</f>
        <v>94.908661417322833</v>
      </c>
      <c r="L224" s="1109">
        <f>IF('Closed Transactions'!K224=0,"0",SUM(J219:J224)/'Closed Transactions'!K224)</f>
        <v>94.291879928067502</v>
      </c>
    </row>
    <row r="225" spans="1:12" x14ac:dyDescent="0.2">
      <c r="A225" s="825">
        <v>43293</v>
      </c>
      <c r="B225" s="1179">
        <v>23441</v>
      </c>
      <c r="C225" s="1179">
        <v>39909</v>
      </c>
      <c r="D225" s="1179">
        <v>10369</v>
      </c>
      <c r="E225" s="1179">
        <v>5322</v>
      </c>
      <c r="F225" s="1179">
        <v>6672</v>
      </c>
      <c r="G225" s="1179">
        <v>3324</v>
      </c>
      <c r="H225" s="1179">
        <v>570</v>
      </c>
      <c r="I225" s="1108">
        <f t="shared" si="28"/>
        <v>10566</v>
      </c>
      <c r="J225" s="1104">
        <f t="shared" si="29"/>
        <v>89607</v>
      </c>
      <c r="K225" s="1108">
        <f>IF('Closed Transactions'!J225=0,"0",J225/'Closed Transactions'!J225)</f>
        <v>90.603640040444887</v>
      </c>
      <c r="L225" s="1109">
        <f>IF('Closed Transactions'!K225=0,"0",SUM(J219:J225)/'Closed Transactions'!K225)</f>
        <v>93.84801654903869</v>
      </c>
    </row>
    <row r="226" spans="1:12" x14ac:dyDescent="0.2">
      <c r="A226" s="825">
        <v>43324</v>
      </c>
      <c r="B226" s="1179">
        <v>26130</v>
      </c>
      <c r="C226" s="1179">
        <v>47516</v>
      </c>
      <c r="D226" s="1179">
        <v>9751</v>
      </c>
      <c r="E226" s="1179">
        <v>4205</v>
      </c>
      <c r="F226" s="1179">
        <v>5265</v>
      </c>
      <c r="G226" s="1179">
        <v>2553</v>
      </c>
      <c r="H226" s="1179">
        <v>1353</v>
      </c>
      <c r="I226" s="1108">
        <f t="shared" si="28"/>
        <v>9171</v>
      </c>
      <c r="J226" s="1104">
        <f t="shared" si="29"/>
        <v>96773</v>
      </c>
      <c r="K226" s="1108">
        <f>IF('Closed Transactions'!J226=0,"0",J226/'Closed Transactions'!J226)</f>
        <v>95.15535889872173</v>
      </c>
      <c r="L226" s="1109">
        <f>IF('Closed Transactions'!K226=0,"0",SUM(J219:J226)/'Closed Transactions'!K226)</f>
        <v>93.991987005955608</v>
      </c>
    </row>
    <row r="227" spans="1:12" x14ac:dyDescent="0.2">
      <c r="A227" s="825">
        <v>43355</v>
      </c>
      <c r="B227" s="1179">
        <v>20262</v>
      </c>
      <c r="C227" s="1179">
        <v>32633</v>
      </c>
      <c r="D227" s="1179">
        <v>9280</v>
      </c>
      <c r="E227" s="1179">
        <v>3431</v>
      </c>
      <c r="F227" s="1179">
        <v>5510</v>
      </c>
      <c r="G227" s="1179">
        <v>6096</v>
      </c>
      <c r="H227" s="1179">
        <v>604</v>
      </c>
      <c r="I227" s="1108">
        <f t="shared" si="28"/>
        <v>12210</v>
      </c>
      <c r="J227" s="1104">
        <f t="shared" si="29"/>
        <v>77816</v>
      </c>
      <c r="K227" s="1108">
        <f>IF('Closed Transactions'!J227=0,"0",J227/'Closed Transactions'!J227)</f>
        <v>93.416566626650663</v>
      </c>
      <c r="L227" s="1109">
        <f>IF('Closed Transactions'!K227=0,"0",SUM(J219:J227)/'Closed Transactions'!K227)</f>
        <v>93.94437822804926</v>
      </c>
    </row>
    <row r="228" spans="1:12" x14ac:dyDescent="0.2">
      <c r="A228" s="825">
        <v>43385</v>
      </c>
      <c r="B228" s="1179">
        <v>19740</v>
      </c>
      <c r="C228" s="1179">
        <v>36502</v>
      </c>
      <c r="D228" s="1179">
        <v>12950</v>
      </c>
      <c r="E228" s="1179">
        <v>4051</v>
      </c>
      <c r="F228" s="1179">
        <v>5781</v>
      </c>
      <c r="G228" s="1179">
        <v>2875</v>
      </c>
      <c r="H228" s="1179">
        <v>589</v>
      </c>
      <c r="I228" s="1108">
        <f t="shared" si="28"/>
        <v>9245</v>
      </c>
      <c r="J228" s="1104">
        <f t="shared" si="29"/>
        <v>82488</v>
      </c>
      <c r="K228" s="1108">
        <f>IF('Closed Transactions'!J228=0,"0",J228/'Closed Transactions'!J228)</f>
        <v>92.579124579124581</v>
      </c>
      <c r="L228" s="1109">
        <f>IF('Closed Transactions'!K228=0,"0",SUM(J219:J228)/'Closed Transactions'!K228)</f>
        <v>93.833378957934116</v>
      </c>
    </row>
    <row r="229" spans="1:12" x14ac:dyDescent="0.2">
      <c r="A229" s="825">
        <v>43416</v>
      </c>
      <c r="B229" s="1179">
        <v>23807</v>
      </c>
      <c r="C229" s="1179">
        <v>33998</v>
      </c>
      <c r="D229" s="1179">
        <v>13814</v>
      </c>
      <c r="E229" s="1179">
        <v>3929</v>
      </c>
      <c r="F229" s="1179">
        <v>8403</v>
      </c>
      <c r="G229" s="1179">
        <v>3360</v>
      </c>
      <c r="H229" s="1179">
        <v>353</v>
      </c>
      <c r="I229" s="1108">
        <f t="shared" si="28"/>
        <v>12116</v>
      </c>
      <c r="J229" s="1104">
        <f t="shared" si="29"/>
        <v>87664</v>
      </c>
      <c r="K229" s="1108">
        <f>IF('Closed Transactions'!J229=0,"0",J229/'Closed Transactions'!J229)</f>
        <v>97.512791991101224</v>
      </c>
      <c r="L229" s="1109">
        <f>IF('Closed Transactions'!K229=0,"0",SUM(J219:J229)/'Closed Transactions'!K229)</f>
        <v>94.112329229212349</v>
      </c>
    </row>
    <row r="230" spans="1:12" ht="13.5" thickBot="1" x14ac:dyDescent="0.25">
      <c r="A230" s="828">
        <v>43446</v>
      </c>
      <c r="B230" s="1183">
        <v>21126</v>
      </c>
      <c r="C230" s="1183">
        <v>33779</v>
      </c>
      <c r="D230" s="1183">
        <v>15851</v>
      </c>
      <c r="E230" s="1183">
        <v>4649</v>
      </c>
      <c r="F230" s="1183">
        <v>6788</v>
      </c>
      <c r="G230" s="1183">
        <v>3822</v>
      </c>
      <c r="H230" s="1183">
        <v>380</v>
      </c>
      <c r="I230" s="1110">
        <f t="shared" si="28"/>
        <v>10990</v>
      </c>
      <c r="J230" s="1105">
        <f t="shared" si="29"/>
        <v>86395</v>
      </c>
      <c r="K230" s="1110">
        <f>IF('Closed Transactions'!J230=0,"0",J230/'Closed Transactions'!J230)</f>
        <v>96.315496098104788</v>
      </c>
      <c r="L230" s="1111">
        <f>IF('Closed Transactions'!K230=0,"0",SUM(J219:J230)/'Closed Transactions'!K230)</f>
        <v>94.267267738141911</v>
      </c>
    </row>
    <row r="231" spans="1:12" x14ac:dyDescent="0.2">
      <c r="A231" s="817">
        <v>43477</v>
      </c>
      <c r="B231" s="1195">
        <v>19046</v>
      </c>
      <c r="C231" s="1195">
        <v>27426</v>
      </c>
      <c r="D231" s="1195">
        <v>10098</v>
      </c>
      <c r="E231" s="1195">
        <v>3060</v>
      </c>
      <c r="F231" s="1195">
        <v>6307</v>
      </c>
      <c r="G231" s="1195">
        <v>4217</v>
      </c>
      <c r="H231" s="1080">
        <v>2247</v>
      </c>
      <c r="I231" s="1080">
        <f t="shared" ref="I231:I242" si="30">SUM(F231:H231)</f>
        <v>12771</v>
      </c>
      <c r="J231" s="1080">
        <f t="shared" ref="J231:J242" si="31">SUM(B231:H231)</f>
        <v>72401</v>
      </c>
      <c r="K231" s="1081">
        <f>IF('Closed Transactions'!J231=0,"0",J231/'Closed Transactions'!J231)</f>
        <v>92.466155810983395</v>
      </c>
      <c r="L231" s="1081">
        <f>K231</f>
        <v>92.466155810983395</v>
      </c>
    </row>
    <row r="232" spans="1:12" x14ac:dyDescent="0.2">
      <c r="A232" s="817">
        <v>43508</v>
      </c>
      <c r="B232" s="1080">
        <v>20141</v>
      </c>
      <c r="C232" s="1080">
        <v>32555</v>
      </c>
      <c r="D232" s="1080">
        <v>10254</v>
      </c>
      <c r="E232" s="1080">
        <v>3803</v>
      </c>
      <c r="F232" s="1080">
        <v>4831</v>
      </c>
      <c r="G232" s="1080">
        <v>3749</v>
      </c>
      <c r="H232" s="1080">
        <v>1026</v>
      </c>
      <c r="I232" s="1080">
        <f t="shared" si="30"/>
        <v>9606</v>
      </c>
      <c r="J232" s="1080">
        <f t="shared" si="31"/>
        <v>76359</v>
      </c>
      <c r="K232" s="1081">
        <f>IF('Closed Transactions'!J232=0,"0",J232/'Closed Transactions'!J232)</f>
        <v>98.527741935483874</v>
      </c>
      <c r="L232" s="1081">
        <f>IF('Closed Transactions'!K232=0,"0",SUM(J231:J232)/'Closed Transactions'!K232)</f>
        <v>95.481386392811302</v>
      </c>
    </row>
    <row r="233" spans="1:12" x14ac:dyDescent="0.2">
      <c r="A233" s="817">
        <v>43536</v>
      </c>
      <c r="B233" s="1080"/>
      <c r="C233" s="1080"/>
      <c r="D233" s="1080"/>
      <c r="E233" s="1080"/>
      <c r="F233" s="1080"/>
      <c r="G233" s="1080"/>
      <c r="H233" s="1080"/>
      <c r="I233" s="1080">
        <f t="shared" si="30"/>
        <v>0</v>
      </c>
      <c r="J233" s="1080">
        <f t="shared" si="31"/>
        <v>0</v>
      </c>
      <c r="K233" s="1081" t="str">
        <f>IF('Closed Transactions'!J233=0,"0",J233/'Closed Transactions'!J233)</f>
        <v>0</v>
      </c>
      <c r="L233" s="1081">
        <f>IF('Closed Transactions'!K233=0,"0",SUM(J231:J233)/'Closed Transactions'!K233)</f>
        <v>95.481386392811302</v>
      </c>
    </row>
    <row r="234" spans="1:12" x14ac:dyDescent="0.2">
      <c r="A234" s="818">
        <v>43567</v>
      </c>
      <c r="B234" s="1082"/>
      <c r="C234" s="1082"/>
      <c r="D234" s="1082"/>
      <c r="E234" s="1082"/>
      <c r="F234" s="1082"/>
      <c r="G234" s="1082"/>
      <c r="H234" s="1082"/>
      <c r="I234" s="1082">
        <f t="shared" si="30"/>
        <v>0</v>
      </c>
      <c r="J234" s="1082">
        <f t="shared" si="31"/>
        <v>0</v>
      </c>
      <c r="K234" s="1083" t="str">
        <f>IF('Closed Transactions'!J234=0,"0",J234/'Closed Transactions'!J234)</f>
        <v>0</v>
      </c>
      <c r="L234" s="1083">
        <f>IF('Closed Transactions'!K234=0,"0",SUM(J231:J234)/'Closed Transactions'!K234)</f>
        <v>95.481386392811302</v>
      </c>
    </row>
    <row r="235" spans="1:12" x14ac:dyDescent="0.2">
      <c r="A235" s="817">
        <v>43597</v>
      </c>
      <c r="B235" s="1080"/>
      <c r="C235" s="1080"/>
      <c r="D235" s="1080"/>
      <c r="E235" s="1080"/>
      <c r="F235" s="1080"/>
      <c r="G235" s="1080"/>
      <c r="H235" s="1080"/>
      <c r="I235" s="1080">
        <f t="shared" si="30"/>
        <v>0</v>
      </c>
      <c r="J235" s="1080">
        <f t="shared" si="31"/>
        <v>0</v>
      </c>
      <c r="K235" s="1081" t="str">
        <f>IF('Closed Transactions'!J235=0,"0",J235/'Closed Transactions'!J235)</f>
        <v>0</v>
      </c>
      <c r="L235" s="1081">
        <f>IF('Closed Transactions'!K235=0,"0",SUM(J231:J235)/'Closed Transactions'!K235)</f>
        <v>95.481386392811302</v>
      </c>
    </row>
    <row r="236" spans="1:12" x14ac:dyDescent="0.2">
      <c r="A236" s="817">
        <v>43628</v>
      </c>
      <c r="B236" s="1080"/>
      <c r="C236" s="1080"/>
      <c r="D236" s="1080"/>
      <c r="E236" s="1080"/>
      <c r="F236" s="1080"/>
      <c r="G236" s="1080"/>
      <c r="H236" s="1080"/>
      <c r="I236" s="1080">
        <f t="shared" si="30"/>
        <v>0</v>
      </c>
      <c r="J236" s="1080">
        <f t="shared" si="31"/>
        <v>0</v>
      </c>
      <c r="K236" s="1081" t="str">
        <f>IF('Closed Transactions'!J236=0,"0",J236/'Closed Transactions'!J236)</f>
        <v>0</v>
      </c>
      <c r="L236" s="1081">
        <f>IF('Closed Transactions'!K236=0,"0",SUM(J231:J236)/'Closed Transactions'!K236)</f>
        <v>95.481386392811302</v>
      </c>
    </row>
    <row r="237" spans="1:12" x14ac:dyDescent="0.2">
      <c r="A237" s="817">
        <v>43658</v>
      </c>
      <c r="B237" s="1080"/>
      <c r="C237" s="1080"/>
      <c r="D237" s="1080"/>
      <c r="E237" s="1080"/>
      <c r="F237" s="1080"/>
      <c r="G237" s="1080"/>
      <c r="H237" s="1080"/>
      <c r="I237" s="1080">
        <f t="shared" si="30"/>
        <v>0</v>
      </c>
      <c r="J237" s="1080">
        <f t="shared" si="31"/>
        <v>0</v>
      </c>
      <c r="K237" s="1081" t="str">
        <f>IF('Closed Transactions'!J237=0,"0",J237/'Closed Transactions'!J237)</f>
        <v>0</v>
      </c>
      <c r="L237" s="1081">
        <f>IF('Closed Transactions'!K237=0,"0",SUM(J231:J237)/'Closed Transactions'!K237)</f>
        <v>95.481386392811302</v>
      </c>
    </row>
    <row r="238" spans="1:12" x14ac:dyDescent="0.2">
      <c r="A238" s="817">
        <v>43689</v>
      </c>
      <c r="B238" s="1080"/>
      <c r="C238" s="1080"/>
      <c r="D238" s="1080"/>
      <c r="E238" s="1080"/>
      <c r="F238" s="1080"/>
      <c r="G238" s="1080"/>
      <c r="H238" s="1080"/>
      <c r="I238" s="1080">
        <f t="shared" si="30"/>
        <v>0</v>
      </c>
      <c r="J238" s="1080">
        <f t="shared" si="31"/>
        <v>0</v>
      </c>
      <c r="K238" s="1081" t="str">
        <f>IF('Closed Transactions'!J238=0,"0",J238/'Closed Transactions'!J238)</f>
        <v>0</v>
      </c>
      <c r="L238" s="1081">
        <f>IF('Closed Transactions'!K238=0,"0",SUM(J231:J238)/'Closed Transactions'!K238)</f>
        <v>95.481386392811302</v>
      </c>
    </row>
    <row r="239" spans="1:12" x14ac:dyDescent="0.2">
      <c r="A239" s="817">
        <v>43720</v>
      </c>
      <c r="B239" s="1080"/>
      <c r="C239" s="1080"/>
      <c r="D239" s="1080"/>
      <c r="E239" s="1080"/>
      <c r="F239" s="1080"/>
      <c r="G239" s="1080"/>
      <c r="H239" s="1080"/>
      <c r="I239" s="1080">
        <f t="shared" si="30"/>
        <v>0</v>
      </c>
      <c r="J239" s="1080">
        <f t="shared" si="31"/>
        <v>0</v>
      </c>
      <c r="K239" s="1081" t="str">
        <f>IF('Closed Transactions'!J239=0,"0",J239/'Closed Transactions'!J239)</f>
        <v>0</v>
      </c>
      <c r="L239" s="1081">
        <f>IF('Closed Transactions'!K239=0,"0",SUM(J231:J239)/'Closed Transactions'!K239)</f>
        <v>95.481386392811302</v>
      </c>
    </row>
    <row r="240" spans="1:12" x14ac:dyDescent="0.2">
      <c r="A240" s="817">
        <v>43750</v>
      </c>
      <c r="B240" s="1080"/>
      <c r="C240" s="1080"/>
      <c r="D240" s="1080"/>
      <c r="E240" s="1080"/>
      <c r="F240" s="1080"/>
      <c r="G240" s="1080"/>
      <c r="H240" s="1080"/>
      <c r="I240" s="1080">
        <f t="shared" si="30"/>
        <v>0</v>
      </c>
      <c r="J240" s="1080">
        <f t="shared" si="31"/>
        <v>0</v>
      </c>
      <c r="K240" s="1081" t="str">
        <f>IF('Closed Transactions'!J240=0,"0",J240/'Closed Transactions'!J240)</f>
        <v>0</v>
      </c>
      <c r="L240" s="1081">
        <f>IF('Closed Transactions'!K240=0,"0",SUM(J231:J240)/'Closed Transactions'!K240)</f>
        <v>95.481386392811302</v>
      </c>
    </row>
    <row r="241" spans="1:12" x14ac:dyDescent="0.2">
      <c r="A241" s="817">
        <v>43781</v>
      </c>
      <c r="B241" s="1080"/>
      <c r="C241" s="1080"/>
      <c r="D241" s="1080"/>
      <c r="E241" s="1080"/>
      <c r="F241" s="1080"/>
      <c r="G241" s="1080"/>
      <c r="H241" s="1080"/>
      <c r="I241" s="1080">
        <f t="shared" si="30"/>
        <v>0</v>
      </c>
      <c r="J241" s="1080">
        <f t="shared" si="31"/>
        <v>0</v>
      </c>
      <c r="K241" s="1081" t="str">
        <f>IF('Closed Transactions'!J241=0,"0",J241/'Closed Transactions'!J241)</f>
        <v>0</v>
      </c>
      <c r="L241" s="1081">
        <f>IF('Closed Transactions'!K241=0,"0",SUM(J231:J241)/'Closed Transactions'!K241)</f>
        <v>95.481386392811302</v>
      </c>
    </row>
    <row r="242" spans="1:12" x14ac:dyDescent="0.2">
      <c r="A242" s="933">
        <v>43811</v>
      </c>
      <c r="B242" s="1080"/>
      <c r="C242" s="1080"/>
      <c r="D242" s="1080"/>
      <c r="E242" s="1080"/>
      <c r="F242" s="1080"/>
      <c r="G242" s="1080"/>
      <c r="H242" s="1080"/>
      <c r="I242" s="1080">
        <f t="shared" si="30"/>
        <v>0</v>
      </c>
      <c r="J242" s="1080">
        <f t="shared" si="31"/>
        <v>0</v>
      </c>
      <c r="K242" s="1081" t="str">
        <f>IF('Closed Transactions'!J242=0,"0",J242/'Closed Transactions'!J242)</f>
        <v>0</v>
      </c>
      <c r="L242" s="1081">
        <f>IF('Closed Transactions'!K242=0,"0",SUM(J231:J242)/'Closed Transactions'!K242)</f>
        <v>95.481386392811302</v>
      </c>
    </row>
  </sheetData>
  <mergeCells count="1">
    <mergeCell ref="A1:L1"/>
  </mergeCells>
  <phoneticPr fontId="0" type="noConversion"/>
  <printOptions horizontalCentered="1"/>
  <pageMargins left="0.75" right="0.75" top="1" bottom="1" header="0.5" footer="0.5"/>
  <pageSetup scale="14" orientation="landscape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42"/>
  <sheetViews>
    <sheetView tabSelected="1" workbookViewId="0">
      <pane xSplit="1" ySplit="2" topLeftCell="B215" activePane="bottomRight" state="frozenSplit"/>
      <selection pane="topRight" activeCell="D1" sqref="D1"/>
      <selection pane="bottomLeft" activeCell="A16" sqref="A16"/>
      <selection pane="bottomRight" activeCell="J234" sqref="J234"/>
    </sheetView>
  </sheetViews>
  <sheetFormatPr defaultRowHeight="12.75" x14ac:dyDescent="0.2"/>
  <cols>
    <col min="1" max="1" width="7.140625" bestFit="1" customWidth="1"/>
    <col min="2" max="3" width="12.28515625" style="773" bestFit="1" customWidth="1"/>
    <col min="4" max="4" width="12.28515625" style="979" bestFit="1" customWidth="1"/>
    <col min="5" max="5" width="12.28515625" style="773" bestFit="1" customWidth="1"/>
    <col min="6" max="7" width="14" style="773" bestFit="1" customWidth="1"/>
    <col min="8" max="8" width="14.85546875" style="773" customWidth="1"/>
    <col min="9" max="9" width="14.42578125" style="773" bestFit="1" customWidth="1"/>
    <col min="10" max="10" width="16" style="773" bestFit="1" customWidth="1"/>
    <col min="11" max="11" width="18" style="1025" bestFit="1" customWidth="1"/>
  </cols>
  <sheetData>
    <row r="1" spans="1:11" ht="18.75" thickBot="1" x14ac:dyDescent="0.3">
      <c r="A1" s="1205" t="s">
        <v>104</v>
      </c>
      <c r="B1" s="1206"/>
      <c r="C1" s="1206"/>
      <c r="D1" s="1206"/>
      <c r="E1" s="1206"/>
      <c r="F1" s="1206"/>
      <c r="G1" s="1206"/>
      <c r="H1" s="1206"/>
      <c r="I1" s="1206"/>
    </row>
    <row r="2" spans="1:11" ht="13.5" thickBot="1" x14ac:dyDescent="0.25">
      <c r="A2" s="280" t="s">
        <v>113</v>
      </c>
      <c r="B2" s="956" t="s">
        <v>0</v>
      </c>
      <c r="C2" s="956" t="s">
        <v>1</v>
      </c>
      <c r="D2" s="956" t="s">
        <v>2</v>
      </c>
      <c r="E2" s="956" t="s">
        <v>3</v>
      </c>
      <c r="F2" s="956" t="s">
        <v>24</v>
      </c>
      <c r="G2" s="956" t="s">
        <v>25</v>
      </c>
      <c r="H2" s="956" t="s">
        <v>26</v>
      </c>
      <c r="I2" s="957" t="s">
        <v>108</v>
      </c>
      <c r="J2" s="958" t="s">
        <v>110</v>
      </c>
      <c r="K2" s="1049" t="s">
        <v>112</v>
      </c>
    </row>
    <row r="3" spans="1:11" x14ac:dyDescent="0.2">
      <c r="A3" s="283">
        <v>36526</v>
      </c>
      <c r="B3" s="386"/>
      <c r="C3" s="386"/>
      <c r="D3" s="395"/>
      <c r="E3" s="386"/>
      <c r="F3" s="386"/>
      <c r="G3" s="386"/>
      <c r="H3" s="386"/>
      <c r="I3" s="382"/>
    </row>
    <row r="4" spans="1:11" x14ac:dyDescent="0.2">
      <c r="A4" s="283">
        <v>36557</v>
      </c>
      <c r="B4" s="386"/>
      <c r="C4" s="386"/>
      <c r="D4" s="395"/>
      <c r="E4" s="386"/>
      <c r="F4" s="386"/>
      <c r="G4" s="386"/>
      <c r="H4" s="386"/>
      <c r="I4" s="382"/>
    </row>
    <row r="5" spans="1:11" x14ac:dyDescent="0.2">
      <c r="A5" s="283">
        <v>36586</v>
      </c>
      <c r="B5" s="386"/>
      <c r="C5" s="386"/>
      <c r="D5" s="395"/>
      <c r="E5" s="386"/>
      <c r="F5" s="386"/>
      <c r="G5" s="386"/>
      <c r="H5" s="386"/>
      <c r="I5" s="382"/>
    </row>
    <row r="6" spans="1:11" x14ac:dyDescent="0.2">
      <c r="A6" s="283">
        <v>36617</v>
      </c>
      <c r="B6" s="386"/>
      <c r="C6" s="386"/>
      <c r="D6" s="395"/>
      <c r="E6" s="386"/>
      <c r="F6" s="386"/>
      <c r="G6" s="386"/>
      <c r="H6" s="386"/>
      <c r="I6" s="382"/>
    </row>
    <row r="7" spans="1:11" x14ac:dyDescent="0.2">
      <c r="A7" s="283">
        <v>36647</v>
      </c>
      <c r="B7" s="386"/>
      <c r="C7" s="386"/>
      <c r="D7" s="395"/>
      <c r="E7" s="386"/>
      <c r="F7" s="386"/>
      <c r="G7" s="386"/>
      <c r="H7" s="386"/>
      <c r="I7" s="386"/>
    </row>
    <row r="8" spans="1:11" x14ac:dyDescent="0.2">
      <c r="A8" s="283">
        <v>36678</v>
      </c>
      <c r="B8" s="386"/>
      <c r="C8" s="386"/>
      <c r="D8" s="395"/>
      <c r="E8" s="386"/>
      <c r="F8" s="386"/>
      <c r="G8" s="386"/>
      <c r="H8" s="386"/>
      <c r="I8" s="386"/>
    </row>
    <row r="9" spans="1:11" x14ac:dyDescent="0.2">
      <c r="A9" s="283">
        <v>36708</v>
      </c>
      <c r="B9" s="386"/>
      <c r="C9" s="386"/>
      <c r="D9" s="395"/>
      <c r="E9" s="386"/>
      <c r="F9" s="386"/>
      <c r="G9" s="386"/>
      <c r="H9" s="386"/>
      <c r="I9" s="386"/>
    </row>
    <row r="10" spans="1:11" x14ac:dyDescent="0.2">
      <c r="A10" s="283">
        <v>36739</v>
      </c>
      <c r="B10" s="386"/>
      <c r="C10" s="386"/>
      <c r="D10" s="395"/>
      <c r="E10" s="386"/>
      <c r="F10" s="386"/>
      <c r="G10" s="386"/>
      <c r="H10" s="386"/>
      <c r="I10" s="386"/>
    </row>
    <row r="11" spans="1:11" x14ac:dyDescent="0.2">
      <c r="A11" s="283">
        <v>36770</v>
      </c>
      <c r="B11" s="386"/>
      <c r="C11" s="386"/>
      <c r="D11" s="395"/>
      <c r="E11" s="386"/>
      <c r="F11" s="386"/>
      <c r="G11" s="386"/>
      <c r="H11" s="386"/>
      <c r="I11" s="382"/>
    </row>
    <row r="12" spans="1:11" x14ac:dyDescent="0.2">
      <c r="A12" s="283">
        <v>36800</v>
      </c>
      <c r="B12" s="386"/>
      <c r="C12" s="386"/>
      <c r="D12" s="395"/>
      <c r="E12" s="386"/>
      <c r="F12" s="386"/>
      <c r="G12" s="386"/>
      <c r="H12" s="386"/>
      <c r="I12" s="382"/>
    </row>
    <row r="13" spans="1:11" x14ac:dyDescent="0.2">
      <c r="A13" s="283">
        <v>36831</v>
      </c>
      <c r="B13" s="386"/>
      <c r="C13" s="386"/>
      <c r="D13" s="395"/>
      <c r="E13" s="386"/>
      <c r="F13" s="386"/>
      <c r="G13" s="386"/>
      <c r="H13" s="386"/>
      <c r="I13" s="382"/>
    </row>
    <row r="14" spans="1:11" x14ac:dyDescent="0.2">
      <c r="A14" s="283">
        <v>36861</v>
      </c>
      <c r="B14" s="386"/>
      <c r="C14" s="386"/>
      <c r="D14" s="395"/>
      <c r="E14" s="386"/>
      <c r="F14" s="386"/>
      <c r="G14" s="386"/>
      <c r="H14" s="386"/>
      <c r="I14" s="382"/>
    </row>
    <row r="15" spans="1:11" x14ac:dyDescent="0.2">
      <c r="A15" s="276">
        <v>36892</v>
      </c>
      <c r="B15" s="959"/>
      <c r="C15" s="959"/>
      <c r="D15" s="959"/>
      <c r="E15" s="959"/>
      <c r="F15" s="959"/>
      <c r="G15" s="959"/>
      <c r="H15" s="959"/>
      <c r="I15" s="393"/>
    </row>
    <row r="16" spans="1:11" x14ac:dyDescent="0.2">
      <c r="A16" s="33">
        <v>36923</v>
      </c>
      <c r="B16" s="393"/>
      <c r="C16" s="393"/>
      <c r="D16" s="393"/>
      <c r="E16" s="393"/>
      <c r="F16" s="393"/>
      <c r="G16" s="393"/>
      <c r="H16" s="393"/>
      <c r="I16" s="393"/>
    </row>
    <row r="17" spans="1:9" x14ac:dyDescent="0.2">
      <c r="A17" s="33">
        <v>36951</v>
      </c>
      <c r="B17" s="393"/>
      <c r="C17" s="393"/>
      <c r="D17" s="393"/>
      <c r="E17" s="393"/>
      <c r="F17" s="393"/>
      <c r="G17" s="393"/>
      <c r="H17" s="393"/>
      <c r="I17" s="393"/>
    </row>
    <row r="18" spans="1:9" x14ac:dyDescent="0.2">
      <c r="A18" s="33">
        <v>36982</v>
      </c>
      <c r="B18" s="393"/>
      <c r="C18" s="393"/>
      <c r="D18" s="393"/>
      <c r="E18" s="393"/>
      <c r="F18" s="393"/>
      <c r="G18" s="393"/>
      <c r="H18" s="393"/>
      <c r="I18" s="393"/>
    </row>
    <row r="19" spans="1:9" x14ac:dyDescent="0.2">
      <c r="A19" s="33">
        <v>37012</v>
      </c>
      <c r="B19" s="393"/>
      <c r="C19" s="393"/>
      <c r="D19" s="393"/>
      <c r="E19" s="393"/>
      <c r="F19" s="393"/>
      <c r="G19" s="393"/>
      <c r="H19" s="393"/>
      <c r="I19" s="393"/>
    </row>
    <row r="20" spans="1:9" x14ac:dyDescent="0.2">
      <c r="A20" s="33">
        <v>37043</v>
      </c>
      <c r="B20" s="393"/>
      <c r="C20" s="393"/>
      <c r="D20" s="393"/>
      <c r="E20" s="393"/>
      <c r="F20" s="393"/>
      <c r="G20" s="393"/>
      <c r="H20" s="393"/>
      <c r="I20" s="393"/>
    </row>
    <row r="21" spans="1:9" x14ac:dyDescent="0.2">
      <c r="A21" s="33">
        <v>37073</v>
      </c>
      <c r="B21" s="393"/>
      <c r="C21" s="393"/>
      <c r="D21" s="393"/>
      <c r="E21" s="393"/>
      <c r="F21" s="393"/>
      <c r="G21" s="393"/>
      <c r="H21" s="393"/>
      <c r="I21" s="393"/>
    </row>
    <row r="22" spans="1:9" x14ac:dyDescent="0.2">
      <c r="A22" s="33">
        <v>37104</v>
      </c>
      <c r="B22" s="393"/>
      <c r="C22" s="393"/>
      <c r="D22" s="393"/>
      <c r="E22" s="393"/>
      <c r="F22" s="393"/>
      <c r="G22" s="393"/>
      <c r="H22" s="393"/>
      <c r="I22" s="393"/>
    </row>
    <row r="23" spans="1:9" x14ac:dyDescent="0.2">
      <c r="A23" s="33">
        <v>37135</v>
      </c>
      <c r="B23" s="393"/>
      <c r="C23" s="393"/>
      <c r="D23" s="393"/>
      <c r="E23" s="393"/>
      <c r="F23" s="393"/>
      <c r="G23" s="393"/>
      <c r="H23" s="393"/>
      <c r="I23" s="393"/>
    </row>
    <row r="24" spans="1:9" x14ac:dyDescent="0.2">
      <c r="A24" s="33">
        <v>37165</v>
      </c>
      <c r="B24" s="393"/>
      <c r="C24" s="393"/>
      <c r="D24" s="393"/>
      <c r="E24" s="393"/>
      <c r="F24" s="393"/>
      <c r="G24" s="393"/>
      <c r="H24" s="393"/>
      <c r="I24" s="393"/>
    </row>
    <row r="25" spans="1:9" x14ac:dyDescent="0.2">
      <c r="A25" s="33">
        <v>37196</v>
      </c>
      <c r="B25" s="393"/>
      <c r="C25" s="393"/>
      <c r="D25" s="393"/>
      <c r="E25" s="393"/>
      <c r="F25" s="393"/>
      <c r="G25" s="393"/>
      <c r="H25" s="393"/>
      <c r="I25" s="393"/>
    </row>
    <row r="26" spans="1:9" x14ac:dyDescent="0.2">
      <c r="A26" s="72">
        <v>37226</v>
      </c>
      <c r="B26" s="414"/>
      <c r="C26" s="414"/>
      <c r="D26" s="414"/>
      <c r="E26" s="414"/>
      <c r="F26" s="414"/>
      <c r="G26" s="414"/>
      <c r="H26" s="414"/>
      <c r="I26" s="393"/>
    </row>
    <row r="27" spans="1:9" x14ac:dyDescent="0.2">
      <c r="A27" s="279">
        <v>37257</v>
      </c>
      <c r="B27" s="395"/>
      <c r="C27" s="395"/>
      <c r="D27" s="395"/>
      <c r="E27" s="395"/>
      <c r="F27" s="395"/>
      <c r="G27" s="395"/>
      <c r="H27" s="395"/>
      <c r="I27" s="960"/>
    </row>
    <row r="28" spans="1:9" x14ac:dyDescent="0.2">
      <c r="A28" s="279">
        <v>37288</v>
      </c>
      <c r="B28" s="395"/>
      <c r="C28" s="395"/>
      <c r="D28" s="395"/>
      <c r="E28" s="395"/>
      <c r="F28" s="395"/>
      <c r="G28" s="395"/>
      <c r="H28" s="395"/>
      <c r="I28" s="960"/>
    </row>
    <row r="29" spans="1:9" x14ac:dyDescent="0.2">
      <c r="A29" s="279">
        <v>37316</v>
      </c>
      <c r="B29" s="395"/>
      <c r="C29" s="395"/>
      <c r="D29" s="395"/>
      <c r="E29" s="395"/>
      <c r="F29" s="395"/>
      <c r="G29" s="395"/>
      <c r="H29" s="395"/>
      <c r="I29" s="960"/>
    </row>
    <row r="30" spans="1:9" x14ac:dyDescent="0.2">
      <c r="A30" s="279">
        <v>37347</v>
      </c>
      <c r="B30" s="395"/>
      <c r="C30" s="395"/>
      <c r="D30" s="395"/>
      <c r="E30" s="395"/>
      <c r="F30" s="395"/>
      <c r="G30" s="395"/>
      <c r="H30" s="395"/>
      <c r="I30" s="399"/>
    </row>
    <row r="31" spans="1:9" x14ac:dyDescent="0.2">
      <c r="A31" s="279">
        <v>37377</v>
      </c>
      <c r="B31" s="395"/>
      <c r="C31" s="395"/>
      <c r="D31" s="395"/>
      <c r="E31" s="395"/>
      <c r="F31" s="395"/>
      <c r="G31" s="395"/>
      <c r="H31" s="395"/>
      <c r="I31" s="960"/>
    </row>
    <row r="32" spans="1:9" x14ac:dyDescent="0.2">
      <c r="A32" s="279">
        <v>37408</v>
      </c>
      <c r="B32" s="395"/>
      <c r="C32" s="395"/>
      <c r="D32" s="395"/>
      <c r="E32" s="395"/>
      <c r="F32" s="395"/>
      <c r="G32" s="395"/>
      <c r="H32" s="395"/>
      <c r="I32" s="960"/>
    </row>
    <row r="33" spans="1:9" x14ac:dyDescent="0.2">
      <c r="A33" s="279">
        <v>37438</v>
      </c>
      <c r="B33" s="395"/>
      <c r="C33" s="395"/>
      <c r="D33" s="395"/>
      <c r="E33" s="395"/>
      <c r="F33" s="395"/>
      <c r="G33" s="395"/>
      <c r="H33" s="395"/>
      <c r="I33" s="960"/>
    </row>
    <row r="34" spans="1:9" x14ac:dyDescent="0.2">
      <c r="A34" s="279">
        <v>37469</v>
      </c>
      <c r="B34" s="395"/>
      <c r="C34" s="395"/>
      <c r="D34" s="395"/>
      <c r="E34" s="395"/>
      <c r="F34" s="395"/>
      <c r="G34" s="395"/>
      <c r="H34" s="395"/>
      <c r="I34" s="960"/>
    </row>
    <row r="35" spans="1:9" x14ac:dyDescent="0.2">
      <c r="A35" s="279">
        <v>37500</v>
      </c>
      <c r="B35" s="395"/>
      <c r="C35" s="395"/>
      <c r="D35" s="395"/>
      <c r="E35" s="395"/>
      <c r="F35" s="395"/>
      <c r="G35" s="395"/>
      <c r="H35" s="395"/>
      <c r="I35" s="960"/>
    </row>
    <row r="36" spans="1:9" x14ac:dyDescent="0.2">
      <c r="A36" s="279">
        <v>37530</v>
      </c>
      <c r="B36" s="395"/>
      <c r="C36" s="395"/>
      <c r="D36" s="395"/>
      <c r="E36" s="395"/>
      <c r="F36" s="395"/>
      <c r="G36" s="395"/>
      <c r="H36" s="395"/>
      <c r="I36" s="960"/>
    </row>
    <row r="37" spans="1:9" x14ac:dyDescent="0.2">
      <c r="A37" s="279">
        <v>37561</v>
      </c>
      <c r="B37" s="395"/>
      <c r="C37" s="395"/>
      <c r="D37" s="395"/>
      <c r="E37" s="395"/>
      <c r="F37" s="395"/>
      <c r="G37" s="395"/>
      <c r="H37" s="395"/>
      <c r="I37" s="960"/>
    </row>
    <row r="38" spans="1:9" x14ac:dyDescent="0.2">
      <c r="A38" s="279">
        <v>37591</v>
      </c>
      <c r="B38" s="395"/>
      <c r="C38" s="395"/>
      <c r="D38" s="395"/>
      <c r="E38" s="395"/>
      <c r="F38" s="395"/>
      <c r="G38" s="395"/>
      <c r="H38" s="401"/>
      <c r="I38" s="961"/>
    </row>
    <row r="39" spans="1:9" x14ac:dyDescent="0.2">
      <c r="A39" s="276">
        <v>37622</v>
      </c>
      <c r="B39" s="357"/>
      <c r="C39" s="406"/>
      <c r="D39" s="962"/>
      <c r="E39" s="394"/>
      <c r="F39" s="394"/>
      <c r="G39" s="394"/>
      <c r="H39" s="405"/>
      <c r="I39" s="406"/>
    </row>
    <row r="40" spans="1:9" x14ac:dyDescent="0.2">
      <c r="A40" s="33">
        <v>37653</v>
      </c>
      <c r="B40" s="963"/>
      <c r="C40" s="405"/>
      <c r="D40" s="964"/>
      <c r="E40" s="405"/>
      <c r="F40" s="405"/>
      <c r="G40" s="405"/>
      <c r="H40" s="406"/>
      <c r="I40" s="405"/>
    </row>
    <row r="41" spans="1:9" x14ac:dyDescent="0.2">
      <c r="A41" s="98">
        <v>37681</v>
      </c>
      <c r="B41" s="965"/>
      <c r="C41" s="393"/>
      <c r="D41" s="437"/>
      <c r="E41" s="406"/>
      <c r="F41" s="406"/>
      <c r="G41" s="406"/>
      <c r="H41" s="406"/>
      <c r="I41" s="405"/>
    </row>
    <row r="42" spans="1:9" x14ac:dyDescent="0.2">
      <c r="A42" s="33">
        <v>37712</v>
      </c>
      <c r="B42" s="357"/>
      <c r="C42" s="406"/>
      <c r="D42" s="966"/>
      <c r="E42" s="406"/>
      <c r="F42" s="406"/>
      <c r="G42" s="406"/>
      <c r="H42" s="406"/>
      <c r="I42" s="405"/>
    </row>
    <row r="43" spans="1:9" x14ac:dyDescent="0.2">
      <c r="A43" s="33">
        <v>37742</v>
      </c>
      <c r="B43" s="965"/>
      <c r="C43" s="406"/>
      <c r="D43" s="966"/>
      <c r="E43" s="406"/>
      <c r="F43" s="406"/>
      <c r="G43" s="406"/>
      <c r="H43" s="406"/>
      <c r="I43" s="405"/>
    </row>
    <row r="44" spans="1:9" x14ac:dyDescent="0.2">
      <c r="A44" s="33">
        <v>37773</v>
      </c>
      <c r="B44" s="965"/>
      <c r="C44" s="406"/>
      <c r="D44" s="966"/>
      <c r="E44" s="406"/>
      <c r="F44" s="406"/>
      <c r="G44" s="406"/>
      <c r="H44" s="406"/>
      <c r="I44" s="406"/>
    </row>
    <row r="45" spans="1:9" x14ac:dyDescent="0.2">
      <c r="A45" s="33">
        <v>37803</v>
      </c>
      <c r="B45" s="965"/>
      <c r="C45" s="406"/>
      <c r="D45" s="966"/>
      <c r="E45" s="406"/>
      <c r="F45" s="406"/>
      <c r="G45" s="406"/>
      <c r="H45" s="406"/>
      <c r="I45" s="406"/>
    </row>
    <row r="46" spans="1:9" x14ac:dyDescent="0.2">
      <c r="A46" s="33">
        <v>37834</v>
      </c>
      <c r="B46" s="965"/>
      <c r="C46" s="406"/>
      <c r="D46" s="966"/>
      <c r="E46" s="406"/>
      <c r="F46" s="406"/>
      <c r="G46" s="406"/>
      <c r="H46" s="406"/>
      <c r="I46" s="406"/>
    </row>
    <row r="47" spans="1:9" x14ac:dyDescent="0.2">
      <c r="A47" s="33">
        <v>37865</v>
      </c>
      <c r="B47" s="965"/>
      <c r="C47" s="406"/>
      <c r="D47" s="966"/>
      <c r="E47" s="406"/>
      <c r="F47" s="406"/>
      <c r="G47" s="406"/>
      <c r="H47" s="406"/>
      <c r="I47" s="406"/>
    </row>
    <row r="48" spans="1:9" x14ac:dyDescent="0.2">
      <c r="A48" s="33">
        <v>37895</v>
      </c>
      <c r="B48" s="965"/>
      <c r="C48" s="406"/>
      <c r="D48" s="966"/>
      <c r="E48" s="406"/>
      <c r="F48" s="406"/>
      <c r="G48" s="406"/>
      <c r="H48" s="406"/>
      <c r="I48" s="406"/>
    </row>
    <row r="49" spans="1:9" x14ac:dyDescent="0.2">
      <c r="A49" s="33">
        <v>37926</v>
      </c>
      <c r="B49" s="965"/>
      <c r="C49" s="406"/>
      <c r="D49" s="966"/>
      <c r="E49" s="406"/>
      <c r="F49" s="406"/>
      <c r="G49" s="406"/>
      <c r="H49" s="406"/>
      <c r="I49" s="406"/>
    </row>
    <row r="50" spans="1:9" x14ac:dyDescent="0.2">
      <c r="A50" s="72">
        <v>37956</v>
      </c>
      <c r="B50" s="412"/>
      <c r="C50" s="412"/>
      <c r="D50" s="414"/>
      <c r="E50" s="412"/>
      <c r="F50" s="412"/>
      <c r="G50" s="412"/>
      <c r="H50" s="393"/>
      <c r="I50" s="406"/>
    </row>
    <row r="51" spans="1:9" x14ac:dyDescent="0.2">
      <c r="A51" s="279">
        <v>37990</v>
      </c>
      <c r="B51" s="395"/>
      <c r="C51" s="395"/>
      <c r="D51" s="395"/>
      <c r="E51" s="395"/>
      <c r="F51" s="395"/>
      <c r="G51" s="395"/>
      <c r="H51" s="400"/>
      <c r="I51" s="400"/>
    </row>
    <row r="52" spans="1:9" x14ac:dyDescent="0.2">
      <c r="A52" s="279">
        <v>38021</v>
      </c>
      <c r="B52" s="395"/>
      <c r="C52" s="395"/>
      <c r="D52" s="395"/>
      <c r="E52" s="395"/>
      <c r="F52" s="395"/>
      <c r="G52" s="395"/>
      <c r="H52" s="395"/>
      <c r="I52" s="395"/>
    </row>
    <row r="53" spans="1:9" x14ac:dyDescent="0.2">
      <c r="A53" s="279">
        <v>38050</v>
      </c>
      <c r="B53" s="395"/>
      <c r="C53" s="395"/>
      <c r="D53" s="395"/>
      <c r="E53" s="395"/>
      <c r="F53" s="395"/>
      <c r="G53" s="395"/>
      <c r="H53" s="395"/>
      <c r="I53" s="395"/>
    </row>
    <row r="54" spans="1:9" x14ac:dyDescent="0.2">
      <c r="A54" s="279">
        <v>38081</v>
      </c>
      <c r="B54" s="395"/>
      <c r="C54" s="395"/>
      <c r="D54" s="395"/>
      <c r="E54" s="395"/>
      <c r="F54" s="395"/>
      <c r="G54" s="395"/>
      <c r="H54" s="395"/>
      <c r="I54" s="395"/>
    </row>
    <row r="55" spans="1:9" x14ac:dyDescent="0.2">
      <c r="A55" s="279">
        <v>38111</v>
      </c>
      <c r="B55" s="395"/>
      <c r="C55" s="395"/>
      <c r="D55" s="395"/>
      <c r="E55" s="395"/>
      <c r="F55" s="395"/>
      <c r="G55" s="395"/>
      <c r="H55" s="395"/>
      <c r="I55" s="395"/>
    </row>
    <row r="56" spans="1:9" x14ac:dyDescent="0.2">
      <c r="A56" s="279">
        <v>38142</v>
      </c>
      <c r="B56" s="395"/>
      <c r="C56" s="395"/>
      <c r="D56" s="395"/>
      <c r="E56" s="395"/>
      <c r="F56" s="395"/>
      <c r="G56" s="395"/>
      <c r="H56" s="395"/>
      <c r="I56" s="395"/>
    </row>
    <row r="57" spans="1:9" x14ac:dyDescent="0.2">
      <c r="A57" s="279">
        <v>38172</v>
      </c>
      <c r="B57" s="395"/>
      <c r="C57" s="395"/>
      <c r="D57" s="395"/>
      <c r="E57" s="395"/>
      <c r="F57" s="395"/>
      <c r="G57" s="395"/>
      <c r="H57" s="395"/>
      <c r="I57" s="395"/>
    </row>
    <row r="58" spans="1:9" x14ac:dyDescent="0.2">
      <c r="A58" s="279">
        <v>38203</v>
      </c>
      <c r="B58" s="395"/>
      <c r="C58" s="395"/>
      <c r="D58" s="395"/>
      <c r="E58" s="395"/>
      <c r="F58" s="395"/>
      <c r="G58" s="395"/>
      <c r="H58" s="395"/>
      <c r="I58" s="395"/>
    </row>
    <row r="59" spans="1:9" x14ac:dyDescent="0.2">
      <c r="A59" s="279">
        <v>38234</v>
      </c>
      <c r="B59" s="395"/>
      <c r="C59" s="395"/>
      <c r="D59" s="395"/>
      <c r="E59" s="395"/>
      <c r="F59" s="395"/>
      <c r="G59" s="395"/>
      <c r="H59" s="395"/>
      <c r="I59" s="395"/>
    </row>
    <row r="60" spans="1:9" x14ac:dyDescent="0.2">
      <c r="A60" s="279">
        <v>38264</v>
      </c>
      <c r="B60" s="395"/>
      <c r="C60" s="395"/>
      <c r="D60" s="395"/>
      <c r="E60" s="395"/>
      <c r="F60" s="395"/>
      <c r="G60" s="395"/>
      <c r="H60" s="395"/>
      <c r="I60" s="395"/>
    </row>
    <row r="61" spans="1:9" x14ac:dyDescent="0.2">
      <c r="A61" s="279">
        <v>38295</v>
      </c>
      <c r="B61" s="395"/>
      <c r="C61" s="395"/>
      <c r="D61" s="395"/>
      <c r="E61" s="395"/>
      <c r="F61" s="395"/>
      <c r="G61" s="395"/>
      <c r="H61" s="395"/>
      <c r="I61" s="395"/>
    </row>
    <row r="62" spans="1:9" x14ac:dyDescent="0.2">
      <c r="A62" s="279">
        <v>38325</v>
      </c>
      <c r="B62" s="395"/>
      <c r="C62" s="395"/>
      <c r="D62" s="395"/>
      <c r="E62" s="395"/>
      <c r="F62" s="395"/>
      <c r="G62" s="395"/>
      <c r="H62" s="395"/>
      <c r="I62" s="396"/>
    </row>
    <row r="63" spans="1:9" x14ac:dyDescent="0.2">
      <c r="A63" s="285">
        <v>38357</v>
      </c>
      <c r="B63" s="405"/>
      <c r="C63" s="393"/>
      <c r="D63" s="393"/>
      <c r="E63" s="393"/>
      <c r="F63" s="393"/>
      <c r="G63" s="393"/>
      <c r="H63" s="393"/>
      <c r="I63" s="393"/>
    </row>
    <row r="64" spans="1:9" x14ac:dyDescent="0.2">
      <c r="A64" s="286">
        <v>38388</v>
      </c>
      <c r="B64" s="967"/>
      <c r="C64" s="967"/>
      <c r="D64" s="967"/>
      <c r="E64" s="967"/>
      <c r="F64" s="967"/>
      <c r="G64" s="967"/>
      <c r="H64" s="967"/>
      <c r="I64" s="967"/>
    </row>
    <row r="65" spans="1:9" x14ac:dyDescent="0.2">
      <c r="A65" s="286">
        <v>38416</v>
      </c>
      <c r="B65" s="967"/>
      <c r="C65" s="967"/>
      <c r="D65" s="967"/>
      <c r="E65" s="967"/>
      <c r="F65" s="967"/>
      <c r="G65" s="967"/>
      <c r="H65" s="967"/>
      <c r="I65" s="967"/>
    </row>
    <row r="66" spans="1:9" x14ac:dyDescent="0.2">
      <c r="A66" s="286">
        <v>38447</v>
      </c>
      <c r="B66" s="967"/>
      <c r="C66" s="967"/>
      <c r="D66" s="967"/>
      <c r="E66" s="967"/>
      <c r="F66" s="967"/>
      <c r="G66" s="967"/>
      <c r="H66" s="967"/>
      <c r="I66" s="967"/>
    </row>
    <row r="67" spans="1:9" x14ac:dyDescent="0.2">
      <c r="A67" s="286">
        <v>38477</v>
      </c>
      <c r="B67" s="967"/>
      <c r="C67" s="967"/>
      <c r="D67" s="967"/>
      <c r="E67" s="967"/>
      <c r="F67" s="967"/>
      <c r="G67" s="967"/>
      <c r="H67" s="967"/>
      <c r="I67" s="967"/>
    </row>
    <row r="68" spans="1:9" x14ac:dyDescent="0.2">
      <c r="A68" s="286">
        <v>38508</v>
      </c>
      <c r="B68" s="967"/>
      <c r="C68" s="967"/>
      <c r="D68" s="967"/>
      <c r="E68" s="967"/>
      <c r="F68" s="967"/>
      <c r="G68" s="967"/>
      <c r="H68" s="967"/>
      <c r="I68" s="967"/>
    </row>
    <row r="69" spans="1:9" x14ac:dyDescent="0.2">
      <c r="A69" s="286">
        <v>38538</v>
      </c>
      <c r="B69" s="967"/>
      <c r="C69" s="967"/>
      <c r="D69" s="967"/>
      <c r="E69" s="967"/>
      <c r="F69" s="967"/>
      <c r="G69" s="967"/>
      <c r="H69" s="967"/>
      <c r="I69" s="967"/>
    </row>
    <row r="70" spans="1:9" x14ac:dyDescent="0.2">
      <c r="A70" s="286">
        <v>38569</v>
      </c>
      <c r="B70" s="967"/>
      <c r="C70" s="967"/>
      <c r="D70" s="967"/>
      <c r="E70" s="967"/>
      <c r="F70" s="967"/>
      <c r="G70" s="967"/>
      <c r="H70" s="967"/>
      <c r="I70" s="967"/>
    </row>
    <row r="71" spans="1:9" x14ac:dyDescent="0.2">
      <c r="A71" s="286">
        <v>38600</v>
      </c>
      <c r="B71" s="967"/>
      <c r="C71" s="967"/>
      <c r="D71" s="967"/>
      <c r="E71" s="967"/>
      <c r="F71" s="967"/>
      <c r="G71" s="967"/>
      <c r="H71" s="967"/>
      <c r="I71" s="967"/>
    </row>
    <row r="72" spans="1:9" x14ac:dyDescent="0.2">
      <c r="A72" s="286">
        <v>38630</v>
      </c>
      <c r="B72" s="967"/>
      <c r="C72" s="967"/>
      <c r="D72" s="967"/>
      <c r="E72" s="967"/>
      <c r="F72" s="967"/>
      <c r="G72" s="967"/>
      <c r="H72" s="967"/>
      <c r="I72" s="967"/>
    </row>
    <row r="73" spans="1:9" x14ac:dyDescent="0.2">
      <c r="A73" s="286">
        <v>38661</v>
      </c>
      <c r="B73" s="967"/>
      <c r="C73" s="967"/>
      <c r="D73" s="967"/>
      <c r="E73" s="967"/>
      <c r="F73" s="967"/>
      <c r="G73" s="967"/>
      <c r="H73" s="967"/>
      <c r="I73" s="967"/>
    </row>
    <row r="74" spans="1:9" x14ac:dyDescent="0.2">
      <c r="A74" s="286">
        <v>38691</v>
      </c>
      <c r="B74" s="967"/>
      <c r="C74" s="967"/>
      <c r="D74" s="967"/>
      <c r="E74" s="967"/>
      <c r="F74" s="967"/>
      <c r="G74" s="967"/>
      <c r="H74" s="967"/>
      <c r="I74" s="967"/>
    </row>
    <row r="75" spans="1:9" x14ac:dyDescent="0.2">
      <c r="A75" s="284">
        <v>38723</v>
      </c>
      <c r="B75" s="968"/>
      <c r="C75" s="968"/>
      <c r="D75" s="968"/>
      <c r="E75" s="968"/>
      <c r="F75" s="968"/>
      <c r="G75" s="968"/>
      <c r="H75" s="968"/>
      <c r="I75" s="969"/>
    </row>
    <row r="76" spans="1:9" x14ac:dyDescent="0.2">
      <c r="A76" s="132">
        <v>38754</v>
      </c>
      <c r="B76" s="440"/>
      <c r="C76" s="440"/>
      <c r="D76" s="440"/>
      <c r="E76" s="440"/>
      <c r="F76" s="440"/>
      <c r="G76" s="440"/>
      <c r="H76" s="440"/>
      <c r="I76" s="970"/>
    </row>
    <row r="77" spans="1:9" x14ac:dyDescent="0.2">
      <c r="A77" s="132">
        <v>38782</v>
      </c>
      <c r="B77" s="440"/>
      <c r="C77" s="440"/>
      <c r="D77" s="440"/>
      <c r="E77" s="440"/>
      <c r="F77" s="440"/>
      <c r="G77" s="440"/>
      <c r="H77" s="440"/>
      <c r="I77" s="970"/>
    </row>
    <row r="78" spans="1:9" x14ac:dyDescent="0.2">
      <c r="A78" s="132">
        <v>38813</v>
      </c>
      <c r="B78" s="440"/>
      <c r="C78" s="440"/>
      <c r="D78" s="440"/>
      <c r="E78" s="440"/>
      <c r="F78" s="440"/>
      <c r="G78" s="440"/>
      <c r="H78" s="440"/>
      <c r="I78" s="970"/>
    </row>
    <row r="79" spans="1:9" x14ac:dyDescent="0.2">
      <c r="A79" s="132">
        <v>38843</v>
      </c>
      <c r="B79" s="440"/>
      <c r="C79" s="440"/>
      <c r="D79" s="440"/>
      <c r="E79" s="440"/>
      <c r="F79" s="440"/>
      <c r="G79" s="440"/>
      <c r="H79" s="440"/>
      <c r="I79" s="970"/>
    </row>
    <row r="80" spans="1:9" x14ac:dyDescent="0.2">
      <c r="A80" s="132">
        <v>38874</v>
      </c>
      <c r="B80" s="440"/>
      <c r="C80" s="440"/>
      <c r="D80" s="440"/>
      <c r="E80" s="440"/>
      <c r="F80" s="440"/>
      <c r="G80" s="440"/>
      <c r="H80" s="440"/>
      <c r="I80" s="970"/>
    </row>
    <row r="81" spans="1:11" x14ac:dyDescent="0.2">
      <c r="A81" s="132">
        <v>38904</v>
      </c>
      <c r="B81" s="440"/>
      <c r="C81" s="440"/>
      <c r="D81" s="440"/>
      <c r="E81" s="440"/>
      <c r="F81" s="440"/>
      <c r="G81" s="440"/>
      <c r="H81" s="440"/>
      <c r="I81" s="970"/>
    </row>
    <row r="82" spans="1:11" x14ac:dyDescent="0.2">
      <c r="A82" s="132">
        <v>38935</v>
      </c>
      <c r="B82" s="440"/>
      <c r="C82" s="440"/>
      <c r="D82" s="440"/>
      <c r="E82" s="440"/>
      <c r="F82" s="440"/>
      <c r="G82" s="440"/>
      <c r="H82" s="440"/>
      <c r="I82" s="970"/>
    </row>
    <row r="83" spans="1:11" x14ac:dyDescent="0.2">
      <c r="A83" s="132">
        <v>38966</v>
      </c>
      <c r="B83" s="440"/>
      <c r="C83" s="440"/>
      <c r="D83" s="440"/>
      <c r="E83" s="440"/>
      <c r="F83" s="440"/>
      <c r="G83" s="440"/>
      <c r="H83" s="440"/>
      <c r="I83" s="970"/>
    </row>
    <row r="84" spans="1:11" x14ac:dyDescent="0.2">
      <c r="A84" s="132">
        <v>38996</v>
      </c>
      <c r="B84" s="440"/>
      <c r="C84" s="440"/>
      <c r="D84" s="440"/>
      <c r="E84" s="440"/>
      <c r="F84" s="440"/>
      <c r="G84" s="440"/>
      <c r="H84" s="440"/>
      <c r="I84" s="970"/>
    </row>
    <row r="85" spans="1:11" x14ac:dyDescent="0.2">
      <c r="A85" s="132">
        <v>39027</v>
      </c>
      <c r="B85" s="440"/>
      <c r="C85" s="440"/>
      <c r="D85" s="440"/>
      <c r="E85" s="440"/>
      <c r="F85" s="440"/>
      <c r="G85" s="440"/>
      <c r="H85" s="440"/>
      <c r="I85" s="970"/>
    </row>
    <row r="86" spans="1:11" ht="13.5" thickBot="1" x14ac:dyDescent="0.25">
      <c r="A86" s="133">
        <v>39057</v>
      </c>
      <c r="B86" s="449"/>
      <c r="C86" s="449"/>
      <c r="D86" s="449"/>
      <c r="E86" s="449"/>
      <c r="F86" s="449"/>
      <c r="G86" s="449"/>
      <c r="H86" s="449"/>
      <c r="I86" s="971"/>
    </row>
    <row r="87" spans="1:11" x14ac:dyDescent="0.2">
      <c r="A87" s="218">
        <v>39088</v>
      </c>
      <c r="B87" s="338">
        <v>203015</v>
      </c>
      <c r="C87" s="338">
        <v>335000</v>
      </c>
      <c r="D87" s="338">
        <v>585000</v>
      </c>
      <c r="E87" s="338">
        <v>822652</v>
      </c>
      <c r="F87" s="338">
        <v>1500000</v>
      </c>
      <c r="G87" s="338">
        <v>2700000</v>
      </c>
      <c r="H87" s="338">
        <v>5975000</v>
      </c>
      <c r="I87" s="339">
        <v>406000</v>
      </c>
      <c r="J87" s="347">
        <v>1787500</v>
      </c>
      <c r="K87" s="1050">
        <f>I87/I87</f>
        <v>1</v>
      </c>
    </row>
    <row r="88" spans="1:11" x14ac:dyDescent="0.2">
      <c r="A88" s="219">
        <v>39119</v>
      </c>
      <c r="B88" s="340">
        <v>189900</v>
      </c>
      <c r="C88" s="340">
        <v>339000</v>
      </c>
      <c r="D88" s="340">
        <v>585000</v>
      </c>
      <c r="E88" s="340">
        <v>854500</v>
      </c>
      <c r="F88" s="340">
        <v>1300000</v>
      </c>
      <c r="G88" s="340">
        <v>2500000</v>
      </c>
      <c r="H88" s="341">
        <v>6657734</v>
      </c>
      <c r="I88" s="342">
        <v>384000</v>
      </c>
      <c r="J88" s="347">
        <v>1682500</v>
      </c>
      <c r="K88" s="1050">
        <f>I88/I87</f>
        <v>0.94581280788177335</v>
      </c>
    </row>
    <row r="89" spans="1:11" x14ac:dyDescent="0.2">
      <c r="A89" s="219">
        <v>39147</v>
      </c>
      <c r="B89" s="340">
        <v>205000</v>
      </c>
      <c r="C89" s="340">
        <v>325000</v>
      </c>
      <c r="D89" s="340">
        <v>590000</v>
      </c>
      <c r="E89" s="340">
        <v>850000</v>
      </c>
      <c r="F89" s="340">
        <v>1360000</v>
      </c>
      <c r="G89" s="340">
        <v>2795000</v>
      </c>
      <c r="H89" s="340">
        <v>6175000</v>
      </c>
      <c r="I89" s="342">
        <v>385000</v>
      </c>
      <c r="J89" s="347">
        <v>1800000</v>
      </c>
      <c r="K89" s="1050">
        <f>I89/I87</f>
        <v>0.94827586206896552</v>
      </c>
    </row>
    <row r="90" spans="1:11" x14ac:dyDescent="0.2">
      <c r="A90" s="219">
        <v>39178</v>
      </c>
      <c r="B90" s="340">
        <v>205000</v>
      </c>
      <c r="C90" s="340">
        <v>338375</v>
      </c>
      <c r="D90" s="340">
        <v>587250</v>
      </c>
      <c r="E90" s="340">
        <v>844500</v>
      </c>
      <c r="F90" s="340">
        <v>1287500</v>
      </c>
      <c r="G90" s="340">
        <v>2684278</v>
      </c>
      <c r="H90" s="340">
        <v>5500000</v>
      </c>
      <c r="I90" s="342">
        <v>399000</v>
      </c>
      <c r="J90" s="347">
        <v>1900000</v>
      </c>
      <c r="K90" s="1050">
        <f>I90/I87</f>
        <v>0.98275862068965514</v>
      </c>
    </row>
    <row r="91" spans="1:11" x14ac:dyDescent="0.2">
      <c r="A91" s="219">
        <v>39208</v>
      </c>
      <c r="B91" s="340">
        <v>195000</v>
      </c>
      <c r="C91" s="340">
        <v>325000</v>
      </c>
      <c r="D91" s="340">
        <v>587000</v>
      </c>
      <c r="E91" s="340">
        <v>840000</v>
      </c>
      <c r="F91" s="340">
        <v>1300000</v>
      </c>
      <c r="G91" s="340">
        <v>2640387</v>
      </c>
      <c r="H91" s="340">
        <v>6425000</v>
      </c>
      <c r="I91" s="342">
        <v>380000</v>
      </c>
      <c r="J91" s="347">
        <v>1750000</v>
      </c>
      <c r="K91" s="1050">
        <f>I91/I87</f>
        <v>0.93596059113300489</v>
      </c>
    </row>
    <row r="92" spans="1:11" x14ac:dyDescent="0.2">
      <c r="A92" s="219">
        <v>39239</v>
      </c>
      <c r="B92" s="340">
        <v>197500</v>
      </c>
      <c r="C92" s="340">
        <v>330000</v>
      </c>
      <c r="D92" s="340">
        <v>610000</v>
      </c>
      <c r="E92" s="340">
        <v>847000</v>
      </c>
      <c r="F92" s="340">
        <v>1300000</v>
      </c>
      <c r="G92" s="340">
        <v>2695000</v>
      </c>
      <c r="H92" s="340">
        <v>7075000</v>
      </c>
      <c r="I92" s="342">
        <v>375000</v>
      </c>
      <c r="J92" s="347">
        <v>1745000</v>
      </c>
      <c r="K92" s="1050">
        <f>I92/I87</f>
        <v>0.92364532019704437</v>
      </c>
    </row>
    <row r="93" spans="1:11" x14ac:dyDescent="0.2">
      <c r="A93" s="219">
        <v>39269</v>
      </c>
      <c r="B93" s="340">
        <v>202500</v>
      </c>
      <c r="C93" s="340">
        <v>330000</v>
      </c>
      <c r="D93" s="340">
        <v>570000</v>
      </c>
      <c r="E93" s="340">
        <v>799500</v>
      </c>
      <c r="F93" s="340">
        <v>1370000</v>
      </c>
      <c r="G93" s="340">
        <v>2500000</v>
      </c>
      <c r="H93" s="340">
        <v>5537500</v>
      </c>
      <c r="I93" s="342">
        <v>375000</v>
      </c>
      <c r="J93" s="347">
        <v>1930000</v>
      </c>
      <c r="K93" s="1050">
        <f>I93/I87</f>
        <v>0.92364532019704437</v>
      </c>
    </row>
    <row r="94" spans="1:11" x14ac:dyDescent="0.2">
      <c r="A94" s="219">
        <v>39300</v>
      </c>
      <c r="B94" s="340">
        <v>210000</v>
      </c>
      <c r="C94" s="340">
        <v>355000</v>
      </c>
      <c r="D94" s="340">
        <v>625000</v>
      </c>
      <c r="E94" s="340">
        <v>855000</v>
      </c>
      <c r="F94" s="340">
        <v>1200000</v>
      </c>
      <c r="G94" s="340">
        <v>2500000</v>
      </c>
      <c r="H94" s="340">
        <v>5352666</v>
      </c>
      <c r="I94" s="342">
        <v>375000</v>
      </c>
      <c r="J94" s="347">
        <v>1500000</v>
      </c>
      <c r="K94" s="1050">
        <f>I94/I87</f>
        <v>0.92364532019704437</v>
      </c>
    </row>
    <row r="95" spans="1:11" x14ac:dyDescent="0.2">
      <c r="A95" s="219">
        <v>39331</v>
      </c>
      <c r="B95" s="340">
        <v>195000</v>
      </c>
      <c r="C95" s="340">
        <v>330000</v>
      </c>
      <c r="D95" s="340">
        <v>625000</v>
      </c>
      <c r="E95" s="340">
        <v>850000</v>
      </c>
      <c r="F95" s="340">
        <v>1290000</v>
      </c>
      <c r="G95" s="340">
        <v>2750000</v>
      </c>
      <c r="H95" s="340">
        <v>5750000</v>
      </c>
      <c r="I95" s="342">
        <v>350000</v>
      </c>
      <c r="J95" s="347">
        <v>1825000</v>
      </c>
      <c r="K95" s="1050">
        <f>I95/I87</f>
        <v>0.86206896551724133</v>
      </c>
    </row>
    <row r="96" spans="1:11" x14ac:dyDescent="0.2">
      <c r="A96" s="219">
        <v>39361</v>
      </c>
      <c r="B96" s="340">
        <v>185000</v>
      </c>
      <c r="C96" s="340">
        <v>345000</v>
      </c>
      <c r="D96" s="340">
        <v>562500</v>
      </c>
      <c r="E96" s="340">
        <v>842000</v>
      </c>
      <c r="F96" s="343">
        <v>1264500</v>
      </c>
      <c r="G96" s="340">
        <v>2697500</v>
      </c>
      <c r="H96" s="340">
        <v>5350000</v>
      </c>
      <c r="I96" s="342">
        <v>360000</v>
      </c>
      <c r="J96" s="347">
        <v>1475000</v>
      </c>
      <c r="K96" s="1050">
        <f>I96/I87</f>
        <v>0.88669950738916259</v>
      </c>
    </row>
    <row r="97" spans="1:11" x14ac:dyDescent="0.2">
      <c r="A97" s="219">
        <v>39392</v>
      </c>
      <c r="B97" s="340">
        <v>194499</v>
      </c>
      <c r="C97" s="340">
        <v>322500</v>
      </c>
      <c r="D97" s="340">
        <v>590000</v>
      </c>
      <c r="E97" s="340">
        <v>815000</v>
      </c>
      <c r="F97" s="340">
        <v>1285250</v>
      </c>
      <c r="G97" s="340">
        <v>2450000</v>
      </c>
      <c r="H97" s="340">
        <v>5950125</v>
      </c>
      <c r="I97" s="342">
        <v>335000</v>
      </c>
      <c r="J97" s="347">
        <v>1641000</v>
      </c>
      <c r="K97" s="1050">
        <f>I97/I87</f>
        <v>0.82512315270935965</v>
      </c>
    </row>
    <row r="98" spans="1:11" ht="13.5" thickBot="1" x14ac:dyDescent="0.25">
      <c r="A98" s="220">
        <v>39422</v>
      </c>
      <c r="B98" s="344">
        <v>200000</v>
      </c>
      <c r="C98" s="344">
        <v>330000</v>
      </c>
      <c r="D98" s="345">
        <v>570000</v>
      </c>
      <c r="E98" s="345">
        <v>850000</v>
      </c>
      <c r="F98" s="345">
        <v>1327500</v>
      </c>
      <c r="G98" s="345">
        <v>2450000</v>
      </c>
      <c r="H98" s="345">
        <v>5850000</v>
      </c>
      <c r="I98" s="346">
        <v>357500</v>
      </c>
      <c r="J98" s="348">
        <v>1550000</v>
      </c>
      <c r="K98" s="1050">
        <f>I98/I87</f>
        <v>0.88054187192118227</v>
      </c>
    </row>
    <row r="99" spans="1:11" x14ac:dyDescent="0.2">
      <c r="A99" s="500">
        <v>39453</v>
      </c>
      <c r="B99" s="512">
        <v>182500</v>
      </c>
      <c r="C99" s="512">
        <v>345250</v>
      </c>
      <c r="D99" s="513">
        <v>590000</v>
      </c>
      <c r="E99" s="512">
        <v>900000</v>
      </c>
      <c r="F99" s="512">
        <v>1337500</v>
      </c>
      <c r="G99" s="512">
        <v>3000000</v>
      </c>
      <c r="H99" s="512">
        <v>5450000</v>
      </c>
      <c r="I99" s="513">
        <v>380000</v>
      </c>
      <c r="J99" s="514">
        <v>1592500</v>
      </c>
      <c r="K99" s="1050">
        <f>I99/I99</f>
        <v>1</v>
      </c>
    </row>
    <row r="100" spans="1:11" x14ac:dyDescent="0.2">
      <c r="A100" s="501">
        <v>39484</v>
      </c>
      <c r="B100" s="515">
        <v>185000</v>
      </c>
      <c r="C100" s="515">
        <v>325000</v>
      </c>
      <c r="D100" s="516">
        <v>577500</v>
      </c>
      <c r="E100" s="515">
        <v>850000</v>
      </c>
      <c r="F100" s="515">
        <v>1280000</v>
      </c>
      <c r="G100" s="515">
        <v>2845000</v>
      </c>
      <c r="H100" s="515">
        <v>6800000</v>
      </c>
      <c r="I100" s="515">
        <v>331495</v>
      </c>
      <c r="J100" s="514">
        <v>1725000</v>
      </c>
      <c r="K100" s="1050">
        <f>I100/I99</f>
        <v>0.87235526315789469</v>
      </c>
    </row>
    <row r="101" spans="1:11" x14ac:dyDescent="0.2">
      <c r="A101" s="501">
        <v>39513</v>
      </c>
      <c r="B101" s="515">
        <v>194000</v>
      </c>
      <c r="C101" s="515">
        <v>330000</v>
      </c>
      <c r="D101" s="516">
        <v>590000</v>
      </c>
      <c r="E101" s="515">
        <v>875000</v>
      </c>
      <c r="F101" s="515">
        <v>1300000</v>
      </c>
      <c r="G101" s="515">
        <v>2440000</v>
      </c>
      <c r="H101" s="515">
        <v>7995000</v>
      </c>
      <c r="I101" s="515">
        <v>320000</v>
      </c>
      <c r="J101" s="514">
        <v>1705000</v>
      </c>
      <c r="K101" s="1050">
        <f>I101/I99</f>
        <v>0.84210526315789469</v>
      </c>
    </row>
    <row r="102" spans="1:11" x14ac:dyDescent="0.2">
      <c r="A102" s="501">
        <v>39544</v>
      </c>
      <c r="B102" s="515">
        <v>180500</v>
      </c>
      <c r="C102" s="515">
        <v>335000</v>
      </c>
      <c r="D102" s="516">
        <v>595000</v>
      </c>
      <c r="E102" s="515">
        <v>850000</v>
      </c>
      <c r="F102" s="515">
        <v>1400000</v>
      </c>
      <c r="G102" s="515">
        <v>2487500</v>
      </c>
      <c r="H102" s="515">
        <v>6250000</v>
      </c>
      <c r="I102" s="515">
        <v>300000</v>
      </c>
      <c r="J102" s="514">
        <v>1775000</v>
      </c>
      <c r="K102" s="1050">
        <f>I102/I99</f>
        <v>0.78947368421052633</v>
      </c>
    </row>
    <row r="103" spans="1:11" x14ac:dyDescent="0.2">
      <c r="A103" s="501">
        <v>39574</v>
      </c>
      <c r="B103" s="515">
        <v>187500</v>
      </c>
      <c r="C103" s="515">
        <v>340000</v>
      </c>
      <c r="D103" s="516">
        <v>615000</v>
      </c>
      <c r="E103" s="515">
        <v>860000</v>
      </c>
      <c r="F103" s="515">
        <v>1325000</v>
      </c>
      <c r="G103" s="515">
        <v>2550000</v>
      </c>
      <c r="H103" s="515">
        <v>5875000</v>
      </c>
      <c r="I103" s="515">
        <v>320000</v>
      </c>
      <c r="J103" s="514">
        <v>1667500</v>
      </c>
      <c r="K103" s="1050">
        <f>I103/I99</f>
        <v>0.84210526315789469</v>
      </c>
    </row>
    <row r="104" spans="1:11" x14ac:dyDescent="0.2">
      <c r="A104" s="501">
        <v>39605</v>
      </c>
      <c r="B104" s="515">
        <v>179000</v>
      </c>
      <c r="C104" s="515">
        <v>325000</v>
      </c>
      <c r="D104" s="516">
        <v>592500</v>
      </c>
      <c r="E104" s="515">
        <v>825000</v>
      </c>
      <c r="F104" s="515">
        <v>1525000</v>
      </c>
      <c r="G104" s="515">
        <v>2612500</v>
      </c>
      <c r="H104" s="515">
        <v>6000000</v>
      </c>
      <c r="I104" s="515">
        <v>320000</v>
      </c>
      <c r="J104" s="514">
        <v>1892500</v>
      </c>
      <c r="K104" s="1050">
        <f>I104/I99</f>
        <v>0.84210526315789469</v>
      </c>
    </row>
    <row r="105" spans="1:11" x14ac:dyDescent="0.2">
      <c r="A105" s="501">
        <v>39635</v>
      </c>
      <c r="B105" s="515">
        <v>170000</v>
      </c>
      <c r="C105" s="515">
        <v>329750</v>
      </c>
      <c r="D105" s="516">
        <v>595000</v>
      </c>
      <c r="E105" s="515">
        <v>830000</v>
      </c>
      <c r="F105" s="515">
        <v>1275000</v>
      </c>
      <c r="G105" s="515">
        <v>3075000</v>
      </c>
      <c r="H105" s="515">
        <v>5425000</v>
      </c>
      <c r="I105" s="515">
        <v>275000</v>
      </c>
      <c r="J105" s="514">
        <v>1650000</v>
      </c>
      <c r="K105" s="1050">
        <f>I105/I99</f>
        <v>0.72368421052631582</v>
      </c>
    </row>
    <row r="106" spans="1:11" x14ac:dyDescent="0.2">
      <c r="A106" s="501">
        <v>39666</v>
      </c>
      <c r="B106" s="515">
        <v>162500</v>
      </c>
      <c r="C106" s="515">
        <v>325000</v>
      </c>
      <c r="D106" s="516">
        <v>600000</v>
      </c>
      <c r="E106" s="515">
        <v>818750</v>
      </c>
      <c r="F106" s="515">
        <v>1425000</v>
      </c>
      <c r="G106" s="515">
        <v>2300500</v>
      </c>
      <c r="H106" s="515">
        <v>5562500</v>
      </c>
      <c r="I106" s="515">
        <v>243000</v>
      </c>
      <c r="J106" s="514">
        <v>1790000</v>
      </c>
      <c r="K106" s="1050">
        <f>I106/I99</f>
        <v>0.63947368421052631</v>
      </c>
    </row>
    <row r="107" spans="1:11" x14ac:dyDescent="0.2">
      <c r="A107" s="501">
        <v>39697</v>
      </c>
      <c r="B107" s="515">
        <v>167250</v>
      </c>
      <c r="C107" s="515">
        <v>335000</v>
      </c>
      <c r="D107" s="516">
        <v>585000</v>
      </c>
      <c r="E107" s="515">
        <v>799000</v>
      </c>
      <c r="F107" s="515">
        <v>1335000</v>
      </c>
      <c r="G107" s="515">
        <v>2585000</v>
      </c>
      <c r="H107" s="515">
        <v>7150000</v>
      </c>
      <c r="I107" s="515">
        <v>259900</v>
      </c>
      <c r="J107" s="514">
        <v>1650000</v>
      </c>
      <c r="K107" s="1050">
        <f>I107/I99</f>
        <v>0.68394736842105264</v>
      </c>
    </row>
    <row r="108" spans="1:11" x14ac:dyDescent="0.2">
      <c r="A108" s="501">
        <v>39727</v>
      </c>
      <c r="B108" s="515">
        <v>149000</v>
      </c>
      <c r="C108" s="515">
        <v>334500</v>
      </c>
      <c r="D108" s="516">
        <v>581168</v>
      </c>
      <c r="E108" s="515">
        <v>840000</v>
      </c>
      <c r="F108" s="515">
        <v>1470000</v>
      </c>
      <c r="G108" s="515">
        <v>2275000</v>
      </c>
      <c r="H108" s="515">
        <v>7300000</v>
      </c>
      <c r="I108" s="515">
        <v>240000</v>
      </c>
      <c r="J108" s="514">
        <v>1618750</v>
      </c>
      <c r="K108" s="1050">
        <f>I108/I99</f>
        <v>0.63157894736842102</v>
      </c>
    </row>
    <row r="109" spans="1:11" x14ac:dyDescent="0.2">
      <c r="A109" s="501">
        <v>39758</v>
      </c>
      <c r="B109" s="515">
        <v>140000</v>
      </c>
      <c r="C109" s="515">
        <v>322500</v>
      </c>
      <c r="D109" s="516">
        <v>582500</v>
      </c>
      <c r="E109" s="515">
        <v>830000</v>
      </c>
      <c r="F109" s="515">
        <v>1539025</v>
      </c>
      <c r="G109" s="515">
        <v>3200000</v>
      </c>
      <c r="H109" s="515"/>
      <c r="I109" s="515">
        <v>204000</v>
      </c>
      <c r="J109" s="517">
        <v>1987500</v>
      </c>
      <c r="K109" s="1050">
        <f>I109/I99</f>
        <v>0.5368421052631579</v>
      </c>
    </row>
    <row r="110" spans="1:11" x14ac:dyDescent="0.2">
      <c r="A110" s="518">
        <v>39788</v>
      </c>
      <c r="B110" s="519">
        <v>140000</v>
      </c>
      <c r="C110" s="519">
        <v>325000</v>
      </c>
      <c r="D110" s="520">
        <v>590000</v>
      </c>
      <c r="E110" s="519">
        <v>825000</v>
      </c>
      <c r="F110" s="519">
        <v>1235000</v>
      </c>
      <c r="G110" s="519">
        <v>2237500</v>
      </c>
      <c r="H110" s="519"/>
      <c r="I110" s="519">
        <v>214990</v>
      </c>
      <c r="J110" s="521">
        <v>1412500</v>
      </c>
      <c r="K110" s="1050">
        <f>I110/I99</f>
        <v>0.56576315789473686</v>
      </c>
    </row>
    <row r="111" spans="1:11" x14ac:dyDescent="0.2">
      <c r="A111" s="450">
        <v>39819</v>
      </c>
      <c r="B111" s="972">
        <v>125750</v>
      </c>
      <c r="C111" s="972">
        <v>320000</v>
      </c>
      <c r="D111" s="972">
        <v>607400</v>
      </c>
      <c r="E111" s="972">
        <v>887500</v>
      </c>
      <c r="F111" s="972">
        <v>1350000</v>
      </c>
      <c r="G111" s="972">
        <v>2970000</v>
      </c>
      <c r="H111" s="972">
        <v>7500000</v>
      </c>
      <c r="I111" s="973">
        <v>190000</v>
      </c>
      <c r="J111" s="974">
        <v>1667500</v>
      </c>
      <c r="K111" s="1050">
        <f>I111/I111</f>
        <v>1</v>
      </c>
    </row>
    <row r="112" spans="1:11" x14ac:dyDescent="0.2">
      <c r="A112" s="450">
        <v>39850</v>
      </c>
      <c r="B112" s="972">
        <v>131950</v>
      </c>
      <c r="C112" s="972">
        <v>325000</v>
      </c>
      <c r="D112" s="972">
        <v>587000</v>
      </c>
      <c r="E112" s="972">
        <v>847000</v>
      </c>
      <c r="F112" s="972">
        <v>1300000</v>
      </c>
      <c r="G112" s="972">
        <v>2900000</v>
      </c>
      <c r="H112" s="972">
        <v>5290000</v>
      </c>
      <c r="I112" s="973">
        <v>195000</v>
      </c>
      <c r="J112" s="974">
        <v>1775000</v>
      </c>
      <c r="K112" s="1050">
        <f>I112/I111</f>
        <v>1.0263157894736843</v>
      </c>
    </row>
    <row r="113" spans="1:11" x14ac:dyDescent="0.2">
      <c r="A113" s="450">
        <v>39878</v>
      </c>
      <c r="B113" s="972">
        <v>124250</v>
      </c>
      <c r="C113" s="972">
        <v>335000</v>
      </c>
      <c r="D113" s="972">
        <v>575000</v>
      </c>
      <c r="E113" s="972">
        <v>850000</v>
      </c>
      <c r="F113" s="972">
        <v>1350000</v>
      </c>
      <c r="G113" s="972">
        <v>3125000</v>
      </c>
      <c r="H113" s="972">
        <v>6000000</v>
      </c>
      <c r="I113" s="973">
        <v>180000</v>
      </c>
      <c r="J113" s="974">
        <v>2222500</v>
      </c>
      <c r="K113" s="1050">
        <f>I113/I111</f>
        <v>0.94736842105263153</v>
      </c>
    </row>
    <row r="114" spans="1:11" x14ac:dyDescent="0.2">
      <c r="A114" s="450">
        <v>39909</v>
      </c>
      <c r="B114" s="972">
        <v>124500</v>
      </c>
      <c r="C114" s="972">
        <v>329500</v>
      </c>
      <c r="D114" s="972">
        <v>580000</v>
      </c>
      <c r="E114" s="972">
        <v>849500</v>
      </c>
      <c r="F114" s="972">
        <v>1375000</v>
      </c>
      <c r="G114" s="972">
        <v>2500000</v>
      </c>
      <c r="H114" s="972">
        <v>12825000</v>
      </c>
      <c r="I114" s="973">
        <v>190000</v>
      </c>
      <c r="J114" s="974">
        <v>1450000</v>
      </c>
      <c r="K114" s="1050">
        <f>I114/I111</f>
        <v>1</v>
      </c>
    </row>
    <row r="115" spans="1:11" x14ac:dyDescent="0.2">
      <c r="A115" s="450">
        <v>39939</v>
      </c>
      <c r="B115" s="972">
        <v>120000</v>
      </c>
      <c r="C115" s="972">
        <v>330000</v>
      </c>
      <c r="D115" s="972">
        <v>566000</v>
      </c>
      <c r="E115" s="972">
        <v>825000</v>
      </c>
      <c r="F115" s="972">
        <v>1300000</v>
      </c>
      <c r="G115" s="972">
        <v>2900000</v>
      </c>
      <c r="H115" s="972">
        <v>7200000</v>
      </c>
      <c r="I115" s="973">
        <v>175012.5</v>
      </c>
      <c r="J115" s="974">
        <v>1643750</v>
      </c>
      <c r="K115" s="1050">
        <f>I115/I111</f>
        <v>0.92111842105263153</v>
      </c>
    </row>
    <row r="116" spans="1:11" x14ac:dyDescent="0.2">
      <c r="A116" s="450">
        <v>39970</v>
      </c>
      <c r="B116" s="972">
        <v>125000</v>
      </c>
      <c r="C116" s="972">
        <v>321600</v>
      </c>
      <c r="D116" s="972">
        <v>600000</v>
      </c>
      <c r="E116" s="972">
        <v>845000</v>
      </c>
      <c r="F116" s="972">
        <v>1412500</v>
      </c>
      <c r="G116" s="972">
        <v>2800000</v>
      </c>
      <c r="H116" s="972">
        <v>5600000</v>
      </c>
      <c r="I116" s="973">
        <v>188845</v>
      </c>
      <c r="J116" s="974">
        <v>1850000</v>
      </c>
      <c r="K116" s="1050">
        <f>I116/I111</f>
        <v>0.99392105263157893</v>
      </c>
    </row>
    <row r="117" spans="1:11" x14ac:dyDescent="0.2">
      <c r="A117" s="450">
        <v>40000</v>
      </c>
      <c r="B117" s="972">
        <v>126000</v>
      </c>
      <c r="C117" s="972">
        <v>340000</v>
      </c>
      <c r="D117" s="972">
        <v>587500</v>
      </c>
      <c r="E117" s="972">
        <v>890000</v>
      </c>
      <c r="F117" s="972">
        <v>1300000</v>
      </c>
      <c r="G117" s="972">
        <v>3000000</v>
      </c>
      <c r="H117" s="972">
        <v>10000000</v>
      </c>
      <c r="I117" s="973">
        <v>178250</v>
      </c>
      <c r="J117" s="974">
        <v>1547500</v>
      </c>
      <c r="K117" s="1050">
        <f>I117/I111</f>
        <v>0.93815789473684208</v>
      </c>
    </row>
    <row r="118" spans="1:11" x14ac:dyDescent="0.2">
      <c r="A118" s="450">
        <v>40031</v>
      </c>
      <c r="B118" s="972">
        <v>125000</v>
      </c>
      <c r="C118" s="972">
        <v>330000</v>
      </c>
      <c r="D118" s="972">
        <v>607500</v>
      </c>
      <c r="E118" s="972">
        <v>867500</v>
      </c>
      <c r="F118" s="972">
        <v>1200000</v>
      </c>
      <c r="G118" s="972">
        <v>3150000</v>
      </c>
      <c r="H118" s="972">
        <v>7000000</v>
      </c>
      <c r="I118" s="973">
        <v>172500</v>
      </c>
      <c r="J118" s="974">
        <v>1287500</v>
      </c>
      <c r="K118" s="1050">
        <f>I118/I111</f>
        <v>0.90789473684210531</v>
      </c>
    </row>
    <row r="119" spans="1:11" x14ac:dyDescent="0.2">
      <c r="A119" s="450">
        <v>40062</v>
      </c>
      <c r="B119" s="972">
        <v>120000</v>
      </c>
      <c r="C119" s="972">
        <v>324950</v>
      </c>
      <c r="D119" s="972">
        <v>600000</v>
      </c>
      <c r="E119" s="972">
        <v>830000</v>
      </c>
      <c r="F119" s="972">
        <v>1275000</v>
      </c>
      <c r="G119" s="972">
        <v>3175000</v>
      </c>
      <c r="H119" s="972">
        <v>5225000</v>
      </c>
      <c r="I119" s="973">
        <v>186500</v>
      </c>
      <c r="J119" s="974">
        <v>1650000</v>
      </c>
      <c r="K119" s="1050">
        <f>I119/I111</f>
        <v>0.98157894736842111</v>
      </c>
    </row>
    <row r="120" spans="1:11" x14ac:dyDescent="0.2">
      <c r="A120" s="450">
        <v>40092</v>
      </c>
      <c r="B120" s="972">
        <v>134500</v>
      </c>
      <c r="C120" s="972">
        <v>330000</v>
      </c>
      <c r="D120" s="972">
        <v>574500</v>
      </c>
      <c r="E120" s="972">
        <v>844750</v>
      </c>
      <c r="F120" s="972">
        <v>1260000</v>
      </c>
      <c r="G120" s="972">
        <v>3250000</v>
      </c>
      <c r="H120" s="451">
        <v>0</v>
      </c>
      <c r="I120" s="973">
        <v>190000</v>
      </c>
      <c r="J120" s="974">
        <v>1458900</v>
      </c>
      <c r="K120" s="1050">
        <f>I120/I111</f>
        <v>1</v>
      </c>
    </row>
    <row r="121" spans="1:11" x14ac:dyDescent="0.2">
      <c r="A121" s="450">
        <v>40123</v>
      </c>
      <c r="B121" s="972">
        <v>123000</v>
      </c>
      <c r="C121" s="972">
        <v>322000</v>
      </c>
      <c r="D121" s="972">
        <v>570000</v>
      </c>
      <c r="E121" s="972">
        <v>850000</v>
      </c>
      <c r="F121" s="972">
        <v>1210000</v>
      </c>
      <c r="G121" s="972">
        <v>2185000</v>
      </c>
      <c r="H121" s="975">
        <v>5200000</v>
      </c>
      <c r="I121" s="973">
        <v>180000</v>
      </c>
      <c r="J121" s="974">
        <v>1337500</v>
      </c>
      <c r="K121" s="1050">
        <f>I121/I111</f>
        <v>0.94736842105263153</v>
      </c>
    </row>
    <row r="122" spans="1:11" x14ac:dyDescent="0.2">
      <c r="A122" s="497">
        <v>40153</v>
      </c>
      <c r="B122" s="976">
        <v>130000</v>
      </c>
      <c r="C122" s="976">
        <v>324000</v>
      </c>
      <c r="D122" s="977">
        <v>590000</v>
      </c>
      <c r="E122" s="976">
        <v>850000</v>
      </c>
      <c r="F122" s="976">
        <v>1293750</v>
      </c>
      <c r="G122" s="976">
        <v>2650000</v>
      </c>
      <c r="H122" s="976">
        <v>9560000</v>
      </c>
      <c r="I122" s="973">
        <v>200000</v>
      </c>
      <c r="J122" s="974">
        <v>1490000</v>
      </c>
      <c r="K122" s="1050">
        <f>I122/I111</f>
        <v>1.0526315789473684</v>
      </c>
    </row>
    <row r="123" spans="1:11" x14ac:dyDescent="0.2">
      <c r="A123" s="502">
        <v>40184</v>
      </c>
      <c r="B123" s="721">
        <v>129000</v>
      </c>
      <c r="C123" s="721">
        <v>335000</v>
      </c>
      <c r="D123" s="721">
        <v>590000</v>
      </c>
      <c r="E123" s="721">
        <v>860000</v>
      </c>
      <c r="F123" s="721">
        <v>1287500</v>
      </c>
      <c r="G123" s="721">
        <v>2400000</v>
      </c>
      <c r="H123" s="721">
        <v>13000000</v>
      </c>
      <c r="I123" s="721">
        <v>181000</v>
      </c>
      <c r="J123" s="721">
        <v>1534000</v>
      </c>
      <c r="K123" s="1050">
        <f>I123/I123</f>
        <v>1</v>
      </c>
    </row>
    <row r="124" spans="1:11" x14ac:dyDescent="0.2">
      <c r="A124" s="502">
        <v>40215</v>
      </c>
      <c r="B124" s="721">
        <v>130000</v>
      </c>
      <c r="C124" s="721">
        <v>322500</v>
      </c>
      <c r="D124" s="721">
        <v>580000</v>
      </c>
      <c r="E124" s="721">
        <v>860000</v>
      </c>
      <c r="F124" s="721">
        <v>1372500</v>
      </c>
      <c r="G124" s="721">
        <v>2525000</v>
      </c>
      <c r="H124" s="721">
        <v>5575000</v>
      </c>
      <c r="I124" s="721">
        <v>179450</v>
      </c>
      <c r="J124" s="721">
        <v>1400000</v>
      </c>
      <c r="K124" s="1050">
        <f>I124/I123</f>
        <v>0.99143646408839781</v>
      </c>
    </row>
    <row r="125" spans="1:11" x14ac:dyDescent="0.2">
      <c r="A125" s="502">
        <v>40243</v>
      </c>
      <c r="B125" s="721">
        <v>135000</v>
      </c>
      <c r="C125" s="721">
        <v>325000</v>
      </c>
      <c r="D125" s="721">
        <v>600000</v>
      </c>
      <c r="E125" s="721">
        <v>850000</v>
      </c>
      <c r="F125" s="721">
        <v>1400000</v>
      </c>
      <c r="G125" s="721">
        <v>2580000</v>
      </c>
      <c r="H125" s="721">
        <v>5611000</v>
      </c>
      <c r="I125" s="721">
        <v>200000</v>
      </c>
      <c r="J125" s="721">
        <v>1825000</v>
      </c>
      <c r="K125" s="1050">
        <f>I125/I123</f>
        <v>1.1049723756906078</v>
      </c>
    </row>
    <row r="126" spans="1:11" x14ac:dyDescent="0.2">
      <c r="A126" s="502">
        <v>40274</v>
      </c>
      <c r="B126" s="721">
        <v>141589</v>
      </c>
      <c r="C126" s="721">
        <v>335000</v>
      </c>
      <c r="D126" s="721">
        <v>575000</v>
      </c>
      <c r="E126" s="721">
        <v>837500</v>
      </c>
      <c r="F126" s="721">
        <v>1281250</v>
      </c>
      <c r="G126" s="721">
        <v>2625000</v>
      </c>
      <c r="H126" s="721">
        <v>5650000</v>
      </c>
      <c r="I126" s="721">
        <v>207500</v>
      </c>
      <c r="J126" s="721">
        <v>1491500</v>
      </c>
      <c r="K126" s="1050">
        <f>I126/I123</f>
        <v>1.1464088397790055</v>
      </c>
    </row>
    <row r="127" spans="1:11" x14ac:dyDescent="0.2">
      <c r="A127" s="502">
        <v>40304</v>
      </c>
      <c r="B127" s="721">
        <v>135000</v>
      </c>
      <c r="C127" s="721">
        <v>337500</v>
      </c>
      <c r="D127" s="721">
        <v>585000</v>
      </c>
      <c r="E127" s="721">
        <v>895000</v>
      </c>
      <c r="F127" s="721">
        <v>1325000</v>
      </c>
      <c r="G127" s="721">
        <v>2920000</v>
      </c>
      <c r="H127" s="721">
        <v>5400000</v>
      </c>
      <c r="I127" s="721">
        <v>192000</v>
      </c>
      <c r="J127" s="721">
        <v>1597500</v>
      </c>
      <c r="K127" s="1050">
        <f>I127/I123</f>
        <v>1.0607734806629834</v>
      </c>
    </row>
    <row r="128" spans="1:11" x14ac:dyDescent="0.2">
      <c r="A128" s="502">
        <v>40335</v>
      </c>
      <c r="B128" s="721">
        <v>132750</v>
      </c>
      <c r="C128" s="721">
        <v>335000</v>
      </c>
      <c r="D128" s="721">
        <v>612250</v>
      </c>
      <c r="E128" s="721">
        <v>842500</v>
      </c>
      <c r="F128" s="721">
        <v>1350000</v>
      </c>
      <c r="G128" s="721">
        <v>2512500</v>
      </c>
      <c r="H128" s="721">
        <v>8500000</v>
      </c>
      <c r="I128" s="721">
        <v>209950</v>
      </c>
      <c r="J128" s="721">
        <v>1670000</v>
      </c>
      <c r="K128" s="1050">
        <f>I128/I123</f>
        <v>1.1599447513812156</v>
      </c>
    </row>
    <row r="129" spans="1:11" x14ac:dyDescent="0.2">
      <c r="A129" s="502">
        <v>40365</v>
      </c>
      <c r="B129" s="721">
        <v>125000</v>
      </c>
      <c r="C129" s="721">
        <v>350000</v>
      </c>
      <c r="D129" s="721">
        <v>592500</v>
      </c>
      <c r="E129" s="721">
        <v>825000</v>
      </c>
      <c r="F129" s="721">
        <v>1250000</v>
      </c>
      <c r="G129" s="721">
        <v>3500000</v>
      </c>
      <c r="H129" s="721">
        <v>9250000</v>
      </c>
      <c r="I129" s="721">
        <v>190000</v>
      </c>
      <c r="J129" s="721">
        <v>1569000</v>
      </c>
      <c r="K129" s="1050">
        <f>I129/I123</f>
        <v>1.0497237569060773</v>
      </c>
    </row>
    <row r="130" spans="1:11" x14ac:dyDescent="0.2">
      <c r="A130" s="502">
        <v>40396</v>
      </c>
      <c r="B130" s="721">
        <v>121138</v>
      </c>
      <c r="C130" s="721">
        <v>325000</v>
      </c>
      <c r="D130" s="721">
        <v>610000</v>
      </c>
      <c r="E130" s="721">
        <v>875000</v>
      </c>
      <c r="F130" s="721">
        <v>1362500</v>
      </c>
      <c r="G130" s="721">
        <v>2750000</v>
      </c>
      <c r="H130" s="723"/>
      <c r="I130" s="721">
        <v>164500</v>
      </c>
      <c r="J130" s="721">
        <v>1495000</v>
      </c>
      <c r="K130" s="1050">
        <f>I130/I123</f>
        <v>0.90883977900552482</v>
      </c>
    </row>
    <row r="131" spans="1:11" x14ac:dyDescent="0.2">
      <c r="A131" s="502">
        <v>40427</v>
      </c>
      <c r="B131" s="721">
        <v>122000</v>
      </c>
      <c r="C131" s="721">
        <v>330000</v>
      </c>
      <c r="D131" s="721">
        <v>600000</v>
      </c>
      <c r="E131" s="721">
        <v>825000</v>
      </c>
      <c r="F131" s="721">
        <v>1430000</v>
      </c>
      <c r="G131" s="721">
        <v>2525000</v>
      </c>
      <c r="H131" s="723"/>
      <c r="I131" s="721">
        <v>165000</v>
      </c>
      <c r="J131" s="721">
        <v>1577500</v>
      </c>
      <c r="K131" s="1050">
        <f>I131/I123</f>
        <v>0.91160220994475138</v>
      </c>
    </row>
    <row r="132" spans="1:11" x14ac:dyDescent="0.2">
      <c r="A132" s="502">
        <v>40457</v>
      </c>
      <c r="B132" s="721">
        <v>122500</v>
      </c>
      <c r="C132" s="721">
        <v>330000</v>
      </c>
      <c r="D132" s="721">
        <v>595000</v>
      </c>
      <c r="E132" s="721">
        <v>779250</v>
      </c>
      <c r="F132" s="721">
        <v>1375000</v>
      </c>
      <c r="G132" s="721">
        <v>2250000</v>
      </c>
      <c r="H132" s="721">
        <v>6900000</v>
      </c>
      <c r="I132" s="721">
        <v>170000</v>
      </c>
      <c r="J132" s="721">
        <v>1735000</v>
      </c>
      <c r="K132" s="1050">
        <f>I132/I123</f>
        <v>0.93922651933701662</v>
      </c>
    </row>
    <row r="133" spans="1:11" x14ac:dyDescent="0.2">
      <c r="A133" s="502">
        <v>40488</v>
      </c>
      <c r="B133" s="721">
        <v>117500</v>
      </c>
      <c r="C133" s="721">
        <v>340000</v>
      </c>
      <c r="D133" s="721">
        <v>577500</v>
      </c>
      <c r="E133" s="721">
        <v>852500</v>
      </c>
      <c r="F133" s="721">
        <v>1285350</v>
      </c>
      <c r="G133" s="721">
        <v>2857500</v>
      </c>
      <c r="H133" s="722">
        <v>5250000</v>
      </c>
      <c r="I133" s="722">
        <v>170000</v>
      </c>
      <c r="J133" s="722">
        <v>1480000</v>
      </c>
      <c r="K133" s="1050">
        <f>I133/I123</f>
        <v>0.93922651933701662</v>
      </c>
    </row>
    <row r="134" spans="1:11" ht="13.5" thickBot="1" x14ac:dyDescent="0.25">
      <c r="A134" s="734">
        <v>40518</v>
      </c>
      <c r="B134" s="754">
        <v>132100</v>
      </c>
      <c r="C134" s="754">
        <v>324500</v>
      </c>
      <c r="D134" s="754">
        <v>585000</v>
      </c>
      <c r="E134" s="754">
        <v>845000</v>
      </c>
      <c r="F134" s="754">
        <v>1275000</v>
      </c>
      <c r="G134" s="754">
        <v>2850000</v>
      </c>
      <c r="H134" s="754">
        <v>5500000</v>
      </c>
      <c r="I134" s="755">
        <v>184950</v>
      </c>
      <c r="J134" s="755">
        <v>1547500</v>
      </c>
      <c r="K134" s="1050">
        <f>I134/I123</f>
        <v>1.0218232044198896</v>
      </c>
    </row>
    <row r="135" spans="1:11" x14ac:dyDescent="0.2">
      <c r="A135" s="758">
        <v>40549</v>
      </c>
      <c r="B135" s="765">
        <v>125000</v>
      </c>
      <c r="C135" s="765">
        <v>325000</v>
      </c>
      <c r="D135" s="765">
        <v>591000</v>
      </c>
      <c r="E135" s="765">
        <v>830000</v>
      </c>
      <c r="F135" s="765">
        <v>1212500</v>
      </c>
      <c r="G135" s="765">
        <v>2599500</v>
      </c>
      <c r="H135" s="765">
        <v>6690000</v>
      </c>
      <c r="I135" s="759">
        <v>165000</v>
      </c>
      <c r="J135" s="784">
        <v>1800000</v>
      </c>
      <c r="K135" s="1051">
        <f>I135/I135</f>
        <v>1</v>
      </c>
    </row>
    <row r="136" spans="1:11" x14ac:dyDescent="0.2">
      <c r="A136" s="732">
        <v>40580</v>
      </c>
      <c r="B136" s="765">
        <v>127750</v>
      </c>
      <c r="C136" s="765">
        <v>332000</v>
      </c>
      <c r="D136" s="765">
        <v>585000</v>
      </c>
      <c r="E136" s="765">
        <v>900000</v>
      </c>
      <c r="F136" s="765">
        <v>1270000</v>
      </c>
      <c r="G136" s="765">
        <v>3150000</v>
      </c>
      <c r="H136" s="765">
        <v>11500000</v>
      </c>
      <c r="I136" s="759">
        <v>190000</v>
      </c>
      <c r="J136" s="784">
        <v>1512500</v>
      </c>
      <c r="K136" s="1052">
        <f>I136/I135</f>
        <v>1.1515151515151516</v>
      </c>
    </row>
    <row r="137" spans="1:11" x14ac:dyDescent="0.2">
      <c r="A137" s="732">
        <v>40608</v>
      </c>
      <c r="B137" s="765">
        <v>130000</v>
      </c>
      <c r="C137" s="765">
        <v>333000</v>
      </c>
      <c r="D137" s="765">
        <v>602500</v>
      </c>
      <c r="E137" s="765">
        <v>890000</v>
      </c>
      <c r="F137" s="765">
        <v>1500000</v>
      </c>
      <c r="G137" s="765">
        <v>2575000</v>
      </c>
      <c r="H137" s="765">
        <v>6262500</v>
      </c>
      <c r="I137" s="759">
        <v>176700</v>
      </c>
      <c r="J137" s="784">
        <v>1646000</v>
      </c>
      <c r="K137" s="1052">
        <f>I137/I135</f>
        <v>1.0709090909090908</v>
      </c>
    </row>
    <row r="138" spans="1:11" x14ac:dyDescent="0.2">
      <c r="A138" s="732">
        <v>40639</v>
      </c>
      <c r="B138" s="765">
        <v>137000</v>
      </c>
      <c r="C138" s="765">
        <v>342500</v>
      </c>
      <c r="D138" s="765">
        <v>600000</v>
      </c>
      <c r="E138" s="765">
        <v>845000</v>
      </c>
      <c r="F138" s="765">
        <v>1292500</v>
      </c>
      <c r="G138" s="765">
        <v>2842500</v>
      </c>
      <c r="H138" s="765">
        <v>7000000</v>
      </c>
      <c r="I138" s="759">
        <v>199990</v>
      </c>
      <c r="J138" s="784">
        <v>1700000</v>
      </c>
      <c r="K138" s="1052">
        <f>I138/I135</f>
        <v>1.2120606060606061</v>
      </c>
    </row>
    <row r="139" spans="1:11" x14ac:dyDescent="0.2">
      <c r="A139" s="732">
        <v>40669</v>
      </c>
      <c r="B139" s="765">
        <v>135000</v>
      </c>
      <c r="C139" s="765">
        <v>340000</v>
      </c>
      <c r="D139" s="765">
        <v>585000</v>
      </c>
      <c r="E139" s="765">
        <v>850000</v>
      </c>
      <c r="F139" s="765">
        <v>1350000</v>
      </c>
      <c r="G139" s="765">
        <v>2500000</v>
      </c>
      <c r="H139" s="765">
        <v>6812500</v>
      </c>
      <c r="I139" s="759">
        <v>212250</v>
      </c>
      <c r="J139" s="784">
        <v>1675000</v>
      </c>
      <c r="K139" s="1052">
        <f>I139/I135</f>
        <v>1.2863636363636364</v>
      </c>
    </row>
    <row r="140" spans="1:11" x14ac:dyDescent="0.2">
      <c r="A140" s="732">
        <v>40700</v>
      </c>
      <c r="B140" s="765">
        <v>130000</v>
      </c>
      <c r="C140" s="765">
        <v>340000</v>
      </c>
      <c r="D140" s="765">
        <v>585000</v>
      </c>
      <c r="E140" s="765">
        <v>820000</v>
      </c>
      <c r="F140" s="765">
        <v>1292500</v>
      </c>
      <c r="G140" s="765">
        <v>2800000</v>
      </c>
      <c r="H140" s="783"/>
      <c r="I140" s="759">
        <v>213000</v>
      </c>
      <c r="J140" s="784">
        <v>1425000</v>
      </c>
      <c r="K140" s="1052">
        <f>I140/I135</f>
        <v>1.290909090909091</v>
      </c>
    </row>
    <row r="141" spans="1:11" x14ac:dyDescent="0.2">
      <c r="A141" s="732">
        <v>40730</v>
      </c>
      <c r="B141" s="765">
        <v>125000</v>
      </c>
      <c r="C141" s="765">
        <v>330000</v>
      </c>
      <c r="D141" s="765">
        <v>615000</v>
      </c>
      <c r="E141" s="765">
        <v>880000</v>
      </c>
      <c r="F141" s="765">
        <v>1250000</v>
      </c>
      <c r="G141" s="765">
        <v>2600000</v>
      </c>
      <c r="H141" s="765">
        <v>7350000</v>
      </c>
      <c r="I141" s="759">
        <v>200000</v>
      </c>
      <c r="J141" s="784">
        <v>1709250</v>
      </c>
      <c r="K141" s="1052">
        <f>I141/I135</f>
        <v>1.2121212121212122</v>
      </c>
    </row>
    <row r="142" spans="1:11" x14ac:dyDescent="0.2">
      <c r="A142" s="732">
        <v>40761</v>
      </c>
      <c r="B142" s="765">
        <v>125625</v>
      </c>
      <c r="C142" s="765">
        <v>326000</v>
      </c>
      <c r="D142" s="765">
        <v>580000</v>
      </c>
      <c r="E142" s="765">
        <v>824950</v>
      </c>
      <c r="F142" s="765">
        <v>1237500</v>
      </c>
      <c r="G142" s="765">
        <v>2642500</v>
      </c>
      <c r="H142" s="765">
        <v>8250000</v>
      </c>
      <c r="I142" s="759">
        <v>175000</v>
      </c>
      <c r="J142" s="784">
        <v>1600000</v>
      </c>
      <c r="K142" s="1052">
        <f>I142/I135</f>
        <v>1.0606060606060606</v>
      </c>
    </row>
    <row r="143" spans="1:11" x14ac:dyDescent="0.2">
      <c r="A143" s="732">
        <v>40792</v>
      </c>
      <c r="B143" s="765">
        <v>130000</v>
      </c>
      <c r="C143" s="765">
        <v>335000</v>
      </c>
      <c r="D143" s="765">
        <v>587500</v>
      </c>
      <c r="E143" s="765">
        <v>800000</v>
      </c>
      <c r="F143" s="765">
        <v>1290000</v>
      </c>
      <c r="G143" s="765">
        <v>3500000</v>
      </c>
      <c r="H143" s="765">
        <v>6300000</v>
      </c>
      <c r="I143" s="759">
        <v>180000</v>
      </c>
      <c r="J143" s="784">
        <v>1750000</v>
      </c>
      <c r="K143" s="1052">
        <f>I143/I135</f>
        <v>1.0909090909090908</v>
      </c>
    </row>
    <row r="144" spans="1:11" x14ac:dyDescent="0.2">
      <c r="A144" s="732">
        <v>40822</v>
      </c>
      <c r="B144" s="765">
        <v>123500</v>
      </c>
      <c r="C144" s="765">
        <v>325000</v>
      </c>
      <c r="D144" s="765">
        <v>597500</v>
      </c>
      <c r="E144" s="765">
        <v>807500</v>
      </c>
      <c r="F144" s="765">
        <v>1273750</v>
      </c>
      <c r="G144" s="765">
        <v>2625000</v>
      </c>
      <c r="H144" s="766">
        <v>6300000</v>
      </c>
      <c r="I144" s="759">
        <v>170000</v>
      </c>
      <c r="J144" s="784">
        <v>1500000</v>
      </c>
      <c r="K144" s="1052">
        <f>I144/I135</f>
        <v>1.0303030303030303</v>
      </c>
    </row>
    <row r="145" spans="1:11" x14ac:dyDescent="0.2">
      <c r="A145" s="732">
        <v>40853</v>
      </c>
      <c r="B145" s="347">
        <v>135000</v>
      </c>
      <c r="C145" s="347">
        <v>340000</v>
      </c>
      <c r="D145" s="347">
        <v>595000</v>
      </c>
      <c r="E145" s="347">
        <v>830000</v>
      </c>
      <c r="F145" s="347">
        <v>1264500</v>
      </c>
      <c r="G145" s="347">
        <v>2537500</v>
      </c>
      <c r="H145" s="347">
        <v>8450000</v>
      </c>
      <c r="I145" s="759">
        <v>166000</v>
      </c>
      <c r="J145" s="784">
        <v>1633500</v>
      </c>
      <c r="K145" s="1052">
        <f>I145/I135</f>
        <v>1.0060606060606061</v>
      </c>
    </row>
    <row r="146" spans="1:11" ht="13.5" thickBot="1" x14ac:dyDescent="0.25">
      <c r="A146" s="785">
        <v>40883</v>
      </c>
      <c r="B146" s="348">
        <v>134000</v>
      </c>
      <c r="C146" s="348">
        <v>345000</v>
      </c>
      <c r="D146" s="348">
        <v>600000</v>
      </c>
      <c r="E146" s="348">
        <v>838295</v>
      </c>
      <c r="F146" s="348">
        <v>1350000</v>
      </c>
      <c r="G146" s="348">
        <v>2460000</v>
      </c>
      <c r="H146" s="348">
        <v>7525000</v>
      </c>
      <c r="I146" s="759">
        <v>188868.5</v>
      </c>
      <c r="J146" s="784">
        <v>1450000</v>
      </c>
      <c r="K146" s="1053">
        <f>I146/I135</f>
        <v>1.1446575757575757</v>
      </c>
    </row>
    <row r="147" spans="1:11" x14ac:dyDescent="0.2">
      <c r="A147" s="824">
        <v>40920</v>
      </c>
      <c r="B147" s="831">
        <v>133500</v>
      </c>
      <c r="C147" s="831">
        <v>340000</v>
      </c>
      <c r="D147" s="831">
        <v>578750</v>
      </c>
      <c r="E147" s="831">
        <v>850000</v>
      </c>
      <c r="F147" s="831">
        <v>1275000</v>
      </c>
      <c r="G147" s="831">
        <v>2550000</v>
      </c>
      <c r="H147" s="831"/>
      <c r="I147" s="831">
        <v>191590</v>
      </c>
      <c r="J147" s="831">
        <v>1500000</v>
      </c>
      <c r="K147" s="1054">
        <f>I147/I147</f>
        <v>1</v>
      </c>
    </row>
    <row r="148" spans="1:11" x14ac:dyDescent="0.2">
      <c r="A148" s="825">
        <v>40951</v>
      </c>
      <c r="B148" s="831">
        <v>135000</v>
      </c>
      <c r="C148" s="831">
        <v>334000</v>
      </c>
      <c r="D148" s="831">
        <v>590000</v>
      </c>
      <c r="E148" s="831">
        <v>870000</v>
      </c>
      <c r="F148" s="831">
        <v>1275000</v>
      </c>
      <c r="G148" s="831">
        <v>2825000</v>
      </c>
      <c r="H148" s="831">
        <v>7600000</v>
      </c>
      <c r="I148" s="831">
        <v>200250</v>
      </c>
      <c r="J148" s="831">
        <v>1737500</v>
      </c>
      <c r="K148" s="1055">
        <f>I148/I147</f>
        <v>1.0452006889712406</v>
      </c>
    </row>
    <row r="149" spans="1:11" x14ac:dyDescent="0.2">
      <c r="A149" s="825">
        <v>40980</v>
      </c>
      <c r="B149" s="831">
        <v>140000</v>
      </c>
      <c r="C149" s="831">
        <v>334000</v>
      </c>
      <c r="D149" s="831">
        <v>590000</v>
      </c>
      <c r="E149" s="831">
        <v>822500</v>
      </c>
      <c r="F149" s="831">
        <v>1460000</v>
      </c>
      <c r="G149" s="831">
        <v>2475000</v>
      </c>
      <c r="H149" s="831">
        <v>6200000</v>
      </c>
      <c r="I149" s="831">
        <v>225000</v>
      </c>
      <c r="J149" s="831">
        <v>1675000</v>
      </c>
      <c r="K149" s="1055">
        <f>I149/I147</f>
        <v>1.1743827965968996</v>
      </c>
    </row>
    <row r="150" spans="1:11" x14ac:dyDescent="0.2">
      <c r="A150" s="827">
        <v>41011</v>
      </c>
      <c r="B150" s="831">
        <v>143000</v>
      </c>
      <c r="C150" s="831">
        <v>325000</v>
      </c>
      <c r="D150" s="831">
        <v>602500</v>
      </c>
      <c r="E150" s="831">
        <v>845000</v>
      </c>
      <c r="F150" s="831">
        <v>1380000</v>
      </c>
      <c r="G150" s="831">
        <v>2775000</v>
      </c>
      <c r="H150" s="831">
        <v>5750000</v>
      </c>
      <c r="I150" s="831">
        <v>215000</v>
      </c>
      <c r="J150" s="831">
        <v>1575000</v>
      </c>
      <c r="K150" s="1055">
        <f>I150/I147</f>
        <v>1.1221880056370375</v>
      </c>
    </row>
    <row r="151" spans="1:11" x14ac:dyDescent="0.2">
      <c r="A151" s="825">
        <v>41041</v>
      </c>
      <c r="B151" s="831">
        <v>145000</v>
      </c>
      <c r="C151" s="831">
        <v>325000</v>
      </c>
      <c r="D151" s="831">
        <v>599900</v>
      </c>
      <c r="E151" s="831">
        <v>897000</v>
      </c>
      <c r="F151" s="831">
        <v>1325000</v>
      </c>
      <c r="G151" s="831">
        <v>2887500</v>
      </c>
      <c r="H151" s="831">
        <v>8600000</v>
      </c>
      <c r="I151" s="831">
        <v>225000</v>
      </c>
      <c r="J151" s="831">
        <v>1643008</v>
      </c>
      <c r="K151" s="1055">
        <f>I151/I147</f>
        <v>1.1743827965968996</v>
      </c>
    </row>
    <row r="152" spans="1:11" x14ac:dyDescent="0.2">
      <c r="A152" s="825">
        <v>41072</v>
      </c>
      <c r="B152" s="831">
        <v>142375</v>
      </c>
      <c r="C152" s="831">
        <v>340000</v>
      </c>
      <c r="D152" s="831">
        <v>597500</v>
      </c>
      <c r="E152" s="831">
        <v>875000</v>
      </c>
      <c r="F152" s="831">
        <v>1212500</v>
      </c>
      <c r="G152" s="831">
        <v>2712500</v>
      </c>
      <c r="H152" s="831">
        <v>7825000</v>
      </c>
      <c r="I152" s="831">
        <v>220000</v>
      </c>
      <c r="J152" s="831">
        <v>1415000</v>
      </c>
      <c r="K152" s="1055">
        <f>I152/I147</f>
        <v>1.1482854011169685</v>
      </c>
    </row>
    <row r="153" spans="1:11" x14ac:dyDescent="0.2">
      <c r="A153" s="825">
        <v>41102</v>
      </c>
      <c r="B153" s="831">
        <v>133250</v>
      </c>
      <c r="C153" s="831">
        <v>321250</v>
      </c>
      <c r="D153" s="831">
        <v>580000</v>
      </c>
      <c r="E153" s="831">
        <v>845000</v>
      </c>
      <c r="F153" s="831">
        <v>1427500</v>
      </c>
      <c r="G153" s="831">
        <v>2700000</v>
      </c>
      <c r="H153" s="831">
        <v>6300000</v>
      </c>
      <c r="I153" s="831">
        <v>196450</v>
      </c>
      <c r="J153" s="831">
        <v>1600000</v>
      </c>
      <c r="K153" s="1055">
        <f>I153/I147</f>
        <v>1.025366668406493</v>
      </c>
    </row>
    <row r="154" spans="1:11" x14ac:dyDescent="0.2">
      <c r="A154" s="825">
        <v>41133</v>
      </c>
      <c r="B154" s="831">
        <v>140000</v>
      </c>
      <c r="C154" s="831">
        <v>321000</v>
      </c>
      <c r="D154" s="831">
        <v>620000</v>
      </c>
      <c r="E154" s="831">
        <v>832500</v>
      </c>
      <c r="F154" s="831">
        <v>1270000</v>
      </c>
      <c r="G154" s="831">
        <v>2500000</v>
      </c>
      <c r="H154" s="831">
        <v>9500000</v>
      </c>
      <c r="I154" s="831">
        <v>200000</v>
      </c>
      <c r="J154" s="831">
        <v>1670000</v>
      </c>
      <c r="K154" s="1055">
        <f>I154/I147</f>
        <v>1.0438958191972441</v>
      </c>
    </row>
    <row r="155" spans="1:11" x14ac:dyDescent="0.2">
      <c r="A155" s="825">
        <v>41164</v>
      </c>
      <c r="B155" s="831">
        <v>138000</v>
      </c>
      <c r="C155" s="831">
        <v>330000</v>
      </c>
      <c r="D155" s="831">
        <v>617500</v>
      </c>
      <c r="E155" s="831">
        <v>828000</v>
      </c>
      <c r="F155" s="831">
        <v>1415000</v>
      </c>
      <c r="G155" s="831">
        <v>3037500</v>
      </c>
      <c r="H155" s="831">
        <v>6366500</v>
      </c>
      <c r="I155" s="831">
        <v>190000</v>
      </c>
      <c r="J155" s="831">
        <v>1575000</v>
      </c>
      <c r="K155" s="1055">
        <f>I155/I147</f>
        <v>0.99170102823738193</v>
      </c>
    </row>
    <row r="156" spans="1:11" x14ac:dyDescent="0.2">
      <c r="A156" s="825">
        <v>41194</v>
      </c>
      <c r="B156" s="831">
        <v>135000</v>
      </c>
      <c r="C156" s="831">
        <v>335000</v>
      </c>
      <c r="D156" s="831">
        <v>567500</v>
      </c>
      <c r="E156" s="831">
        <v>850000</v>
      </c>
      <c r="F156" s="831">
        <v>1251000</v>
      </c>
      <c r="G156" s="831">
        <v>3000000</v>
      </c>
      <c r="H156" s="831">
        <v>5700000</v>
      </c>
      <c r="I156" s="831">
        <v>200000</v>
      </c>
      <c r="J156" s="831">
        <v>1415000</v>
      </c>
      <c r="K156" s="1055">
        <f>I156/I147</f>
        <v>1.0438958191972441</v>
      </c>
    </row>
    <row r="157" spans="1:11" x14ac:dyDescent="0.2">
      <c r="A157" s="825">
        <v>41225</v>
      </c>
      <c r="B157" s="831">
        <v>145000</v>
      </c>
      <c r="C157" s="831">
        <v>330000</v>
      </c>
      <c r="D157" s="831">
        <v>610000</v>
      </c>
      <c r="E157" s="831">
        <v>861000</v>
      </c>
      <c r="F157" s="831">
        <v>1407500</v>
      </c>
      <c r="G157" s="831">
        <v>3200000</v>
      </c>
      <c r="H157" s="831">
        <v>5750000</v>
      </c>
      <c r="I157" s="831">
        <v>218000</v>
      </c>
      <c r="J157" s="831">
        <v>1705000</v>
      </c>
      <c r="K157" s="1055">
        <f>I157/I147</f>
        <v>1.1378464429249961</v>
      </c>
    </row>
    <row r="158" spans="1:11" ht="13.5" thickBot="1" x14ac:dyDescent="0.25">
      <c r="A158" s="906">
        <v>41255</v>
      </c>
      <c r="B158" s="899">
        <v>146000</v>
      </c>
      <c r="C158" s="899">
        <v>325000</v>
      </c>
      <c r="D158" s="899">
        <v>565000</v>
      </c>
      <c r="E158" s="899">
        <v>850000</v>
      </c>
      <c r="F158" s="899">
        <v>1297500</v>
      </c>
      <c r="G158" s="899">
        <v>2517500</v>
      </c>
      <c r="H158" s="899">
        <v>9350000</v>
      </c>
      <c r="I158" s="899">
        <v>220000</v>
      </c>
      <c r="J158" s="899">
        <v>1597500</v>
      </c>
      <c r="K158" s="1056">
        <f>I158/I147</f>
        <v>1.1482854011169685</v>
      </c>
    </row>
    <row r="159" spans="1:11" x14ac:dyDescent="0.2">
      <c r="A159" s="817">
        <v>41286</v>
      </c>
      <c r="B159" s="896">
        <v>149950</v>
      </c>
      <c r="C159" s="896">
        <v>332050</v>
      </c>
      <c r="D159" s="896">
        <v>586500</v>
      </c>
      <c r="E159" s="896">
        <v>875000</v>
      </c>
      <c r="F159" s="896">
        <v>1378500</v>
      </c>
      <c r="G159" s="896">
        <v>2775000</v>
      </c>
      <c r="H159" s="896">
        <v>5300000</v>
      </c>
      <c r="I159" s="896">
        <v>221000</v>
      </c>
      <c r="J159" s="896">
        <v>1630000</v>
      </c>
      <c r="K159" s="911">
        <f>IF(I159=0,"0",I159/I159)</f>
        <v>1</v>
      </c>
    </row>
    <row r="160" spans="1:11" x14ac:dyDescent="0.2">
      <c r="A160" s="817">
        <v>41317</v>
      </c>
      <c r="B160" s="896">
        <v>150000</v>
      </c>
      <c r="C160" s="896">
        <v>329900</v>
      </c>
      <c r="D160" s="896">
        <v>580500</v>
      </c>
      <c r="E160" s="896">
        <v>840000</v>
      </c>
      <c r="F160" s="896">
        <v>1500000</v>
      </c>
      <c r="G160" s="896">
        <v>2382000</v>
      </c>
      <c r="H160" s="896">
        <v>5142500</v>
      </c>
      <c r="I160" s="896">
        <v>227900</v>
      </c>
      <c r="J160" s="896">
        <v>1750000</v>
      </c>
      <c r="K160" s="912">
        <f>IF(I159=0,"0",I160/I159)</f>
        <v>1.0312217194570135</v>
      </c>
    </row>
    <row r="161" spans="1:11" x14ac:dyDescent="0.2">
      <c r="A161" s="817">
        <v>41345</v>
      </c>
      <c r="B161" s="896">
        <v>157000</v>
      </c>
      <c r="C161" s="896">
        <v>325050</v>
      </c>
      <c r="D161" s="896">
        <v>595000</v>
      </c>
      <c r="E161" s="896">
        <v>857500</v>
      </c>
      <c r="F161" s="896">
        <v>1300000</v>
      </c>
      <c r="G161" s="896">
        <v>2795000</v>
      </c>
      <c r="H161" s="896">
        <v>6250000</v>
      </c>
      <c r="I161" s="896">
        <v>250000</v>
      </c>
      <c r="J161" s="896">
        <v>1587500</v>
      </c>
      <c r="K161" s="912">
        <f>IF(I159=0,"0",I161/I159)</f>
        <v>1.1312217194570136</v>
      </c>
    </row>
    <row r="162" spans="1:11" x14ac:dyDescent="0.2">
      <c r="A162" s="818">
        <v>41376</v>
      </c>
      <c r="B162" s="896">
        <v>150000</v>
      </c>
      <c r="C162" s="896">
        <v>341250</v>
      </c>
      <c r="D162" s="896">
        <v>599450</v>
      </c>
      <c r="E162" s="896">
        <v>856000</v>
      </c>
      <c r="F162" s="896">
        <v>1360500</v>
      </c>
      <c r="G162" s="896">
        <v>2700000</v>
      </c>
      <c r="H162" s="896">
        <v>7750000</v>
      </c>
      <c r="I162" s="896">
        <v>250000</v>
      </c>
      <c r="J162" s="896">
        <v>1725000</v>
      </c>
      <c r="K162" s="912">
        <f>IF(I159=0,"0",I162/I159)</f>
        <v>1.1312217194570136</v>
      </c>
    </row>
    <row r="163" spans="1:11" x14ac:dyDescent="0.2">
      <c r="A163" s="817">
        <v>41406</v>
      </c>
      <c r="B163" s="896">
        <v>156000</v>
      </c>
      <c r="C163" s="896">
        <v>345000</v>
      </c>
      <c r="D163" s="896">
        <v>606625</v>
      </c>
      <c r="E163" s="896">
        <v>875000</v>
      </c>
      <c r="F163" s="896">
        <v>1375000</v>
      </c>
      <c r="G163" s="896">
        <v>2662500</v>
      </c>
      <c r="H163" s="896">
        <v>7550000</v>
      </c>
      <c r="I163" s="896">
        <v>250000</v>
      </c>
      <c r="J163" s="896">
        <v>1505000</v>
      </c>
      <c r="K163" s="912">
        <f>IF(I159=0,"0",I163/I159)</f>
        <v>1.1312217194570136</v>
      </c>
    </row>
    <row r="164" spans="1:11" x14ac:dyDescent="0.2">
      <c r="A164" s="817">
        <v>41437</v>
      </c>
      <c r="B164" s="896">
        <v>160000</v>
      </c>
      <c r="C164" s="896">
        <v>335500</v>
      </c>
      <c r="D164" s="896">
        <v>600000</v>
      </c>
      <c r="E164" s="896">
        <v>825000</v>
      </c>
      <c r="F164" s="896">
        <v>1300000</v>
      </c>
      <c r="G164" s="896">
        <v>3250000</v>
      </c>
      <c r="H164" s="896">
        <v>5800000</v>
      </c>
      <c r="I164" s="896">
        <v>270000</v>
      </c>
      <c r="J164" s="896">
        <v>1550000</v>
      </c>
      <c r="K164" s="912">
        <f>IF(I159=0,"0",I164/I159)</f>
        <v>1.2217194570135748</v>
      </c>
    </row>
    <row r="165" spans="1:11" x14ac:dyDescent="0.2">
      <c r="A165" s="817">
        <v>41467</v>
      </c>
      <c r="B165" s="896">
        <v>155000</v>
      </c>
      <c r="C165" s="896">
        <v>325882</v>
      </c>
      <c r="D165" s="896">
        <v>587500</v>
      </c>
      <c r="E165" s="896">
        <v>883639</v>
      </c>
      <c r="F165" s="896">
        <v>1325000</v>
      </c>
      <c r="G165" s="896">
        <v>3000000</v>
      </c>
      <c r="H165" s="896">
        <v>7775000</v>
      </c>
      <c r="I165" s="896">
        <v>230000</v>
      </c>
      <c r="J165" s="896">
        <v>1650000</v>
      </c>
      <c r="K165" s="912">
        <f>IF(I159=0,"0",I165/I159)</f>
        <v>1.0407239819004526</v>
      </c>
    </row>
    <row r="166" spans="1:11" x14ac:dyDescent="0.2">
      <c r="A166" s="817">
        <v>41498</v>
      </c>
      <c r="B166" s="896">
        <v>160000</v>
      </c>
      <c r="C166" s="896">
        <v>330000</v>
      </c>
      <c r="D166" s="896">
        <v>580000</v>
      </c>
      <c r="E166" s="896">
        <v>822500</v>
      </c>
      <c r="F166" s="896">
        <v>1355000</v>
      </c>
      <c r="G166" s="896">
        <v>2975000</v>
      </c>
      <c r="H166" s="896">
        <v>6875000</v>
      </c>
      <c r="I166" s="896">
        <v>237500</v>
      </c>
      <c r="J166" s="896">
        <v>1677500</v>
      </c>
      <c r="K166" s="912">
        <f>IF(I159=0,"0",I166/I159)</f>
        <v>1.0746606334841629</v>
      </c>
    </row>
    <row r="167" spans="1:11" x14ac:dyDescent="0.2">
      <c r="A167" s="817">
        <v>41529</v>
      </c>
      <c r="B167" s="896">
        <v>157950</v>
      </c>
      <c r="C167" s="896">
        <v>335000</v>
      </c>
      <c r="D167" s="896">
        <v>600000</v>
      </c>
      <c r="E167" s="896">
        <v>850000</v>
      </c>
      <c r="F167" s="896">
        <v>1312500</v>
      </c>
      <c r="G167" s="896">
        <v>2812500</v>
      </c>
      <c r="H167" s="896">
        <v>6000000</v>
      </c>
      <c r="I167" s="894">
        <v>249950</v>
      </c>
      <c r="J167" s="895">
        <v>1937500</v>
      </c>
      <c r="K167" s="912">
        <f>IF(I159=0,"0",I167/I159)</f>
        <v>1.1309954751131222</v>
      </c>
    </row>
    <row r="168" spans="1:11" x14ac:dyDescent="0.2">
      <c r="A168" s="817">
        <v>41559</v>
      </c>
      <c r="B168" s="896">
        <v>163725</v>
      </c>
      <c r="C168" s="896">
        <v>325000</v>
      </c>
      <c r="D168" s="896">
        <v>590000</v>
      </c>
      <c r="E168" s="896">
        <v>877500</v>
      </c>
      <c r="F168" s="896">
        <v>1350000</v>
      </c>
      <c r="G168" s="896">
        <v>2550000</v>
      </c>
      <c r="H168" s="896">
        <v>9650000</v>
      </c>
      <c r="I168" s="894">
        <v>255000</v>
      </c>
      <c r="J168" s="895">
        <v>1570000</v>
      </c>
      <c r="K168" s="912">
        <f>IF(I159=0,"0",I168/I159)</f>
        <v>1.1538461538461537</v>
      </c>
    </row>
    <row r="169" spans="1:11" x14ac:dyDescent="0.2">
      <c r="A169" s="817">
        <v>41590</v>
      </c>
      <c r="B169" s="896">
        <v>165000</v>
      </c>
      <c r="C169" s="896">
        <v>337750</v>
      </c>
      <c r="D169" s="896">
        <v>578750</v>
      </c>
      <c r="E169" s="896">
        <v>825000</v>
      </c>
      <c r="F169" s="896">
        <v>1325000</v>
      </c>
      <c r="G169" s="896">
        <v>2525000</v>
      </c>
      <c r="H169" s="896"/>
      <c r="I169" s="894">
        <v>242500</v>
      </c>
      <c r="J169" s="895">
        <v>1500000</v>
      </c>
      <c r="K169" s="912">
        <f>IF(I159=0,"0",I169/I159)</f>
        <v>1.0972850678733033</v>
      </c>
    </row>
    <row r="170" spans="1:11" ht="13.5" thickBot="1" x14ac:dyDescent="0.25">
      <c r="A170" s="933">
        <v>41620</v>
      </c>
      <c r="B170" s="908">
        <v>162900</v>
      </c>
      <c r="C170" s="908">
        <v>335000</v>
      </c>
      <c r="D170" s="908">
        <v>599000</v>
      </c>
      <c r="E170" s="908">
        <v>867000</v>
      </c>
      <c r="F170" s="908">
        <v>1300000</v>
      </c>
      <c r="G170" s="908">
        <v>2575000</v>
      </c>
      <c r="H170" s="908">
        <v>5475000</v>
      </c>
      <c r="I170" s="919">
        <v>269900</v>
      </c>
      <c r="J170" s="935">
        <v>1557500</v>
      </c>
      <c r="K170" s="936">
        <f>IF(I159=0,"0",I170/I159)</f>
        <v>1.221266968325792</v>
      </c>
    </row>
    <row r="171" spans="1:11" x14ac:dyDescent="0.2">
      <c r="A171" s="824">
        <v>41651</v>
      </c>
      <c r="B171" s="837">
        <v>159500</v>
      </c>
      <c r="C171" s="978">
        <v>335000</v>
      </c>
      <c r="D171" s="978">
        <v>600000</v>
      </c>
      <c r="E171" s="978">
        <v>865000</v>
      </c>
      <c r="F171" s="978">
        <v>1375000</v>
      </c>
      <c r="G171" s="978">
        <v>2650000</v>
      </c>
      <c r="H171" s="978">
        <v>6600000</v>
      </c>
      <c r="I171" s="837">
        <v>260000</v>
      </c>
      <c r="J171" s="837">
        <v>1787500</v>
      </c>
      <c r="K171" s="1054">
        <f>IF(I171=0,"0",I171/I171)</f>
        <v>1</v>
      </c>
    </row>
    <row r="172" spans="1:11" x14ac:dyDescent="0.2">
      <c r="A172" s="825">
        <v>41682</v>
      </c>
      <c r="B172" s="937">
        <v>162000</v>
      </c>
      <c r="C172" s="937">
        <v>329000</v>
      </c>
      <c r="D172" s="937">
        <v>605000</v>
      </c>
      <c r="E172" s="937">
        <v>847500</v>
      </c>
      <c r="F172" s="937">
        <v>1375000</v>
      </c>
      <c r="G172" s="937">
        <v>2800000</v>
      </c>
      <c r="H172" s="937">
        <v>9500000</v>
      </c>
      <c r="I172" s="831">
        <v>264000</v>
      </c>
      <c r="J172" s="831">
        <v>1800000</v>
      </c>
      <c r="K172" s="1055">
        <f>IF(I171=0,"0",I172/I171)</f>
        <v>1.0153846153846153</v>
      </c>
    </row>
    <row r="173" spans="1:11" x14ac:dyDescent="0.2">
      <c r="A173" s="825">
        <v>41710</v>
      </c>
      <c r="B173" s="937">
        <v>164925</v>
      </c>
      <c r="C173" s="937">
        <v>319500</v>
      </c>
      <c r="D173" s="937">
        <v>599000</v>
      </c>
      <c r="E173" s="937">
        <v>822500</v>
      </c>
      <c r="F173" s="937">
        <v>1310000</v>
      </c>
      <c r="G173" s="937">
        <v>2590000</v>
      </c>
      <c r="H173" s="937">
        <v>5700000</v>
      </c>
      <c r="I173" s="831">
        <v>265000</v>
      </c>
      <c r="J173" s="831">
        <v>1525000</v>
      </c>
      <c r="K173" s="1055">
        <f>IF(I171=0,"0",I173/I171)</f>
        <v>1.0192307692307692</v>
      </c>
    </row>
    <row r="174" spans="1:11" x14ac:dyDescent="0.2">
      <c r="A174" s="827">
        <v>41741</v>
      </c>
      <c r="B174" s="937">
        <v>165000</v>
      </c>
      <c r="C174" s="937">
        <v>333000</v>
      </c>
      <c r="D174" s="937">
        <v>587500</v>
      </c>
      <c r="E174" s="937">
        <v>830000</v>
      </c>
      <c r="F174" s="937">
        <v>1260000</v>
      </c>
      <c r="G174" s="937">
        <v>2537500</v>
      </c>
      <c r="H174" s="937">
        <v>6295000</v>
      </c>
      <c r="I174" s="831">
        <v>265000</v>
      </c>
      <c r="J174" s="831">
        <v>1750000</v>
      </c>
      <c r="K174" s="1055">
        <f>IF(I171=0,"0",I174/I171)</f>
        <v>1.0192307692307692</v>
      </c>
    </row>
    <row r="175" spans="1:11" x14ac:dyDescent="0.2">
      <c r="A175" s="825">
        <v>41771</v>
      </c>
      <c r="B175" s="937">
        <v>165450</v>
      </c>
      <c r="C175" s="937">
        <v>335000</v>
      </c>
      <c r="D175" s="937">
        <v>599950</v>
      </c>
      <c r="E175" s="937">
        <v>850000</v>
      </c>
      <c r="F175" s="937">
        <v>1325000</v>
      </c>
      <c r="G175" s="937">
        <v>2695000</v>
      </c>
      <c r="H175" s="937">
        <v>6175000</v>
      </c>
      <c r="I175" s="831">
        <v>270000</v>
      </c>
      <c r="J175" s="831">
        <v>1788000</v>
      </c>
      <c r="K175" s="1055">
        <f>IF(I171=0,"0",I175/I171)</f>
        <v>1.0384615384615385</v>
      </c>
    </row>
    <row r="176" spans="1:11" x14ac:dyDescent="0.2">
      <c r="A176" s="825">
        <v>41802</v>
      </c>
      <c r="B176" s="937">
        <v>169000</v>
      </c>
      <c r="C176" s="937">
        <v>345000</v>
      </c>
      <c r="D176" s="937">
        <v>585000</v>
      </c>
      <c r="E176" s="937">
        <v>830000</v>
      </c>
      <c r="F176" s="937">
        <v>1300000</v>
      </c>
      <c r="G176" s="937">
        <v>2800000</v>
      </c>
      <c r="H176" s="937">
        <v>8075000</v>
      </c>
      <c r="I176" s="831">
        <v>280000</v>
      </c>
      <c r="J176" s="831">
        <v>1412750</v>
      </c>
      <c r="K176" s="1055">
        <f>IF(I171=0,"0",I176/I171)</f>
        <v>1.0769230769230769</v>
      </c>
    </row>
    <row r="177" spans="1:11" x14ac:dyDescent="0.2">
      <c r="A177" s="825">
        <v>41832</v>
      </c>
      <c r="B177" s="937">
        <v>168000</v>
      </c>
      <c r="C177" s="937">
        <v>328250</v>
      </c>
      <c r="D177" s="937">
        <v>580000</v>
      </c>
      <c r="E177" s="937">
        <v>925000</v>
      </c>
      <c r="F177" s="937">
        <v>1327500</v>
      </c>
      <c r="G177" s="937">
        <v>2775000</v>
      </c>
      <c r="H177" s="937">
        <v>8000000</v>
      </c>
      <c r="I177" s="831">
        <v>259500</v>
      </c>
      <c r="J177" s="831">
        <v>1625000</v>
      </c>
      <c r="K177" s="1055">
        <f>IF(I171=0,"0",I177/I171)</f>
        <v>0.99807692307692308</v>
      </c>
    </row>
    <row r="178" spans="1:11" x14ac:dyDescent="0.2">
      <c r="A178" s="825">
        <v>41863</v>
      </c>
      <c r="B178" s="937">
        <v>170000</v>
      </c>
      <c r="C178" s="937">
        <v>335000</v>
      </c>
      <c r="D178" s="937">
        <v>575212.5</v>
      </c>
      <c r="E178" s="937">
        <v>859000</v>
      </c>
      <c r="F178" s="937">
        <v>1325000</v>
      </c>
      <c r="G178" s="937">
        <v>3200000</v>
      </c>
      <c r="H178" s="937">
        <v>6700000</v>
      </c>
      <c r="I178" s="831">
        <v>265000</v>
      </c>
      <c r="J178" s="831">
        <v>1550000</v>
      </c>
      <c r="K178" s="1055">
        <f>IF(I171=0,"0",I178/I171)</f>
        <v>1.0192307692307692</v>
      </c>
    </row>
    <row r="179" spans="1:11" x14ac:dyDescent="0.2">
      <c r="A179" s="825">
        <v>41894</v>
      </c>
      <c r="B179" s="937">
        <v>165000</v>
      </c>
      <c r="C179" s="937">
        <v>317837.5</v>
      </c>
      <c r="D179" s="937">
        <v>585000</v>
      </c>
      <c r="E179" s="937">
        <v>850000</v>
      </c>
      <c r="F179" s="937">
        <v>1325000</v>
      </c>
      <c r="G179" s="937">
        <v>2950000</v>
      </c>
      <c r="H179" s="937">
        <v>5900000</v>
      </c>
      <c r="I179" s="831">
        <v>254000</v>
      </c>
      <c r="J179" s="831">
        <v>1575000</v>
      </c>
      <c r="K179" s="1055">
        <f>IF(I171=0,"0",I179/I171)</f>
        <v>0.97692307692307689</v>
      </c>
    </row>
    <row r="180" spans="1:11" x14ac:dyDescent="0.2">
      <c r="A180" s="825">
        <v>41924</v>
      </c>
      <c r="B180" s="937">
        <v>170000</v>
      </c>
      <c r="C180" s="937">
        <v>325000</v>
      </c>
      <c r="D180" s="937">
        <v>587500</v>
      </c>
      <c r="E180" s="937">
        <v>850000</v>
      </c>
      <c r="F180" s="937">
        <v>1297500</v>
      </c>
      <c r="G180" s="937">
        <v>2800000</v>
      </c>
      <c r="H180" s="937">
        <v>9600000</v>
      </c>
      <c r="I180" s="831">
        <v>265000</v>
      </c>
      <c r="J180" s="831">
        <v>1735592.5</v>
      </c>
      <c r="K180" s="1055">
        <f>IF(I171=0,"0",I180/I171)</f>
        <v>1.0192307692307692</v>
      </c>
    </row>
    <row r="181" spans="1:11" x14ac:dyDescent="0.2">
      <c r="A181" s="825">
        <v>41955</v>
      </c>
      <c r="B181" s="937">
        <v>172500</v>
      </c>
      <c r="C181" s="937">
        <v>330000</v>
      </c>
      <c r="D181" s="937">
        <v>572031</v>
      </c>
      <c r="E181" s="937">
        <v>855000</v>
      </c>
      <c r="F181" s="937">
        <v>1300000</v>
      </c>
      <c r="G181" s="937">
        <v>3328500</v>
      </c>
      <c r="H181" s="937">
        <v>6602500</v>
      </c>
      <c r="I181" s="831">
        <v>265000</v>
      </c>
      <c r="J181" s="831">
        <v>1595000</v>
      </c>
      <c r="K181" s="1055">
        <f>IF(I171=0,"0",I181/I171)</f>
        <v>1.0192307692307692</v>
      </c>
    </row>
    <row r="182" spans="1:11" ht="13.5" thickBot="1" x14ac:dyDescent="0.25">
      <c r="A182" s="828">
        <v>41985</v>
      </c>
      <c r="B182" s="987">
        <v>175000</v>
      </c>
      <c r="C182" s="987">
        <v>339450</v>
      </c>
      <c r="D182" s="987">
        <v>575000</v>
      </c>
      <c r="E182" s="987">
        <v>862500</v>
      </c>
      <c r="F182" s="987">
        <v>1325000</v>
      </c>
      <c r="G182" s="987">
        <v>2775000</v>
      </c>
      <c r="H182" s="987">
        <v>8850000</v>
      </c>
      <c r="I182" s="930">
        <v>288500</v>
      </c>
      <c r="J182" s="930">
        <v>1650000</v>
      </c>
      <c r="K182" s="1056">
        <f>IF(I171=0,"0",I182/I171)</f>
        <v>1.1096153846153847</v>
      </c>
    </row>
    <row r="183" spans="1:11" x14ac:dyDescent="0.2">
      <c r="A183" s="817">
        <v>42016</v>
      </c>
      <c r="B183" s="896">
        <v>174000</v>
      </c>
      <c r="C183" s="896">
        <v>335000</v>
      </c>
      <c r="D183" s="896">
        <v>590000</v>
      </c>
      <c r="E183" s="896">
        <v>865000</v>
      </c>
      <c r="F183" s="896">
        <v>1300000</v>
      </c>
      <c r="G183" s="896">
        <v>2625000</v>
      </c>
      <c r="H183" s="896">
        <v>7400000</v>
      </c>
      <c r="I183" s="896">
        <v>304500</v>
      </c>
      <c r="J183" s="896">
        <v>1548750</v>
      </c>
      <c r="K183" s="911">
        <f>IF(I183=0,"0",I183/I183)</f>
        <v>1</v>
      </c>
    </row>
    <row r="184" spans="1:11" x14ac:dyDescent="0.2">
      <c r="A184" s="817">
        <v>42047</v>
      </c>
      <c r="B184" s="896">
        <v>172000</v>
      </c>
      <c r="C184" s="896">
        <v>330000</v>
      </c>
      <c r="D184" s="896">
        <v>589000</v>
      </c>
      <c r="E184" s="896">
        <v>900000</v>
      </c>
      <c r="F184" s="896">
        <v>1260000</v>
      </c>
      <c r="G184" s="896">
        <v>3212500</v>
      </c>
      <c r="H184" s="896">
        <v>6400000</v>
      </c>
      <c r="I184" s="896">
        <v>285000</v>
      </c>
      <c r="J184" s="896">
        <v>1830000</v>
      </c>
      <c r="K184" s="912">
        <f>IF(I183=0,"0",I184/I183)</f>
        <v>0.93596059113300489</v>
      </c>
    </row>
    <row r="185" spans="1:11" x14ac:dyDescent="0.2">
      <c r="A185" s="817">
        <v>42075</v>
      </c>
      <c r="B185" s="896">
        <v>179000</v>
      </c>
      <c r="C185" s="896">
        <v>335000</v>
      </c>
      <c r="D185" s="896">
        <v>592500</v>
      </c>
      <c r="E185" s="896">
        <v>850000</v>
      </c>
      <c r="F185" s="896">
        <v>1377500</v>
      </c>
      <c r="G185" s="896">
        <v>2775000</v>
      </c>
      <c r="H185" s="896">
        <v>5550000</v>
      </c>
      <c r="I185" s="896">
        <v>296210</v>
      </c>
      <c r="J185" s="896">
        <v>1800000</v>
      </c>
      <c r="K185" s="912">
        <f>IF(I183=0,"0",I185/I183)</f>
        <v>0.97277504105090307</v>
      </c>
    </row>
    <row r="186" spans="1:11" x14ac:dyDescent="0.2">
      <c r="A186" s="818">
        <v>42106</v>
      </c>
      <c r="B186" s="896">
        <v>180500</v>
      </c>
      <c r="C186" s="896">
        <v>340000</v>
      </c>
      <c r="D186" s="896">
        <v>582000</v>
      </c>
      <c r="E186" s="896">
        <v>875000</v>
      </c>
      <c r="F186" s="896">
        <v>1272000</v>
      </c>
      <c r="G186" s="896">
        <v>2900000</v>
      </c>
      <c r="H186" s="896">
        <v>5900000</v>
      </c>
      <c r="I186" s="896">
        <v>315000</v>
      </c>
      <c r="J186" s="896">
        <v>1562500</v>
      </c>
      <c r="K186" s="912">
        <f>IF(I183=0,"0",I186/I183)</f>
        <v>1.0344827586206897</v>
      </c>
    </row>
    <row r="187" spans="1:11" x14ac:dyDescent="0.2">
      <c r="A187" s="817">
        <v>42136</v>
      </c>
      <c r="B187" s="896">
        <v>185000</v>
      </c>
      <c r="C187" s="896">
        <v>339000</v>
      </c>
      <c r="D187" s="896">
        <v>599000</v>
      </c>
      <c r="E187" s="896">
        <v>854500</v>
      </c>
      <c r="F187" s="896">
        <v>1300000</v>
      </c>
      <c r="G187" s="896">
        <v>2622500</v>
      </c>
      <c r="H187" s="896">
        <v>6700000</v>
      </c>
      <c r="I187" s="896">
        <v>320000</v>
      </c>
      <c r="J187" s="896">
        <v>1575000</v>
      </c>
      <c r="K187" s="912">
        <f>IF(I183=0,"0",I187/I183)</f>
        <v>1.0509031198686372</v>
      </c>
    </row>
    <row r="188" spans="1:11" x14ac:dyDescent="0.2">
      <c r="A188" s="817">
        <v>42167</v>
      </c>
      <c r="B188" s="896">
        <v>182000</v>
      </c>
      <c r="C188" s="896">
        <v>340000</v>
      </c>
      <c r="D188" s="896">
        <v>590000</v>
      </c>
      <c r="E188" s="896">
        <v>875000</v>
      </c>
      <c r="F188" s="896">
        <v>1315000</v>
      </c>
      <c r="G188" s="896">
        <v>3075000</v>
      </c>
      <c r="H188" s="896">
        <v>6700000</v>
      </c>
      <c r="I188" s="896">
        <v>315000</v>
      </c>
      <c r="J188" s="896">
        <v>1567500</v>
      </c>
      <c r="K188" s="912">
        <f>IF(I183=0,"0",I188/I183)</f>
        <v>1.0344827586206897</v>
      </c>
    </row>
    <row r="189" spans="1:11" x14ac:dyDescent="0.2">
      <c r="A189" s="817">
        <v>42197</v>
      </c>
      <c r="B189" s="896">
        <v>181700</v>
      </c>
      <c r="C189" s="896">
        <v>326500</v>
      </c>
      <c r="D189" s="896">
        <v>602500</v>
      </c>
      <c r="E189" s="896">
        <v>859000</v>
      </c>
      <c r="F189" s="896">
        <v>1326250</v>
      </c>
      <c r="G189" s="896">
        <v>2937500</v>
      </c>
      <c r="H189" s="896">
        <v>8040000</v>
      </c>
      <c r="I189" s="896">
        <v>299000</v>
      </c>
      <c r="J189" s="896">
        <v>1625000</v>
      </c>
      <c r="K189" s="912">
        <f>IF(I183=0,"0",I189/I183)</f>
        <v>0.98193760262725782</v>
      </c>
    </row>
    <row r="190" spans="1:11" x14ac:dyDescent="0.2">
      <c r="A190" s="817">
        <v>42228</v>
      </c>
      <c r="B190" s="896">
        <v>189000</v>
      </c>
      <c r="C190" s="896">
        <v>335000</v>
      </c>
      <c r="D190" s="896">
        <v>582000</v>
      </c>
      <c r="E190" s="896">
        <v>887500</v>
      </c>
      <c r="F190" s="896">
        <v>1325000</v>
      </c>
      <c r="G190" s="896">
        <v>2550000</v>
      </c>
      <c r="H190" s="896">
        <v>5424000</v>
      </c>
      <c r="I190" s="896">
        <v>299900</v>
      </c>
      <c r="J190" s="896">
        <v>1600000</v>
      </c>
      <c r="K190" s="912">
        <f>IF(I183=0,"0",I190/I183)</f>
        <v>0.98489326765188834</v>
      </c>
    </row>
    <row r="191" spans="1:11" x14ac:dyDescent="0.2">
      <c r="A191" s="817">
        <v>42259</v>
      </c>
      <c r="B191" s="896">
        <v>182500</v>
      </c>
      <c r="C191" s="896">
        <v>340000</v>
      </c>
      <c r="D191" s="896">
        <v>570000</v>
      </c>
      <c r="E191" s="896">
        <v>830000</v>
      </c>
      <c r="F191" s="896">
        <v>1303500</v>
      </c>
      <c r="G191" s="896">
        <v>2825000</v>
      </c>
      <c r="H191" s="896">
        <v>5950000</v>
      </c>
      <c r="I191" s="894">
        <v>301600</v>
      </c>
      <c r="J191" s="895">
        <v>1599000</v>
      </c>
      <c r="K191" s="912">
        <f>IF(I183=0,"0",I191/I183)</f>
        <v>0.99047619047619051</v>
      </c>
    </row>
    <row r="192" spans="1:11" x14ac:dyDescent="0.2">
      <c r="A192" s="817">
        <v>42289</v>
      </c>
      <c r="B192" s="896">
        <v>186000</v>
      </c>
      <c r="C192" s="896">
        <v>335000</v>
      </c>
      <c r="D192" s="896">
        <v>600000</v>
      </c>
      <c r="E192" s="896">
        <v>850000</v>
      </c>
      <c r="F192" s="896">
        <v>1350000</v>
      </c>
      <c r="G192" s="896">
        <v>3100000</v>
      </c>
      <c r="H192" s="896">
        <v>8000000</v>
      </c>
      <c r="I192" s="894">
        <v>290000</v>
      </c>
      <c r="J192" s="895">
        <v>1669500</v>
      </c>
      <c r="K192" s="912">
        <f>IF(I183=0,"0",I192/I183)</f>
        <v>0.95238095238095233</v>
      </c>
    </row>
    <row r="193" spans="1:11" x14ac:dyDescent="0.2">
      <c r="A193" s="817">
        <v>42320</v>
      </c>
      <c r="B193" s="896">
        <v>190000</v>
      </c>
      <c r="C193" s="896">
        <v>335000</v>
      </c>
      <c r="D193" s="896">
        <v>616144.5</v>
      </c>
      <c r="E193" s="896">
        <v>866667</v>
      </c>
      <c r="F193" s="896">
        <v>1290000</v>
      </c>
      <c r="G193" s="896">
        <v>2950000</v>
      </c>
      <c r="H193" s="896">
        <v>6250000</v>
      </c>
      <c r="I193" s="894">
        <v>310000</v>
      </c>
      <c r="J193" s="895">
        <v>1910000</v>
      </c>
      <c r="K193" s="912">
        <f>IF(I183=0,"0",I193/I183)</f>
        <v>1.0180623973727423</v>
      </c>
    </row>
    <row r="194" spans="1:11" ht="13.5" thickBot="1" x14ac:dyDescent="0.25">
      <c r="A194" s="933">
        <v>42350</v>
      </c>
      <c r="B194" s="908">
        <v>185000</v>
      </c>
      <c r="C194" s="908">
        <v>335000</v>
      </c>
      <c r="D194" s="908">
        <v>585000</v>
      </c>
      <c r="E194" s="908">
        <v>849900</v>
      </c>
      <c r="F194" s="908">
        <v>1350000</v>
      </c>
      <c r="G194" s="908">
        <v>2600000</v>
      </c>
      <c r="H194" s="908">
        <v>5800000</v>
      </c>
      <c r="I194" s="919">
        <v>317500</v>
      </c>
      <c r="J194" s="935">
        <v>1521000</v>
      </c>
      <c r="K194" s="936">
        <f>IF(I183=0,"0",I194/I183)</f>
        <v>1.0426929392446633</v>
      </c>
    </row>
    <row r="195" spans="1:11" x14ac:dyDescent="0.2">
      <c r="A195" s="824">
        <v>42381</v>
      </c>
      <c r="B195" s="837">
        <v>189000</v>
      </c>
      <c r="C195" s="978">
        <v>340000</v>
      </c>
      <c r="D195" s="978">
        <v>605497.5</v>
      </c>
      <c r="E195" s="978">
        <v>887500</v>
      </c>
      <c r="F195" s="978">
        <v>1335000</v>
      </c>
      <c r="G195" s="978">
        <v>2650000</v>
      </c>
      <c r="H195" s="978">
        <v>7200000</v>
      </c>
      <c r="I195" s="837">
        <v>334500</v>
      </c>
      <c r="J195" s="837">
        <v>1762500</v>
      </c>
      <c r="K195" s="1054">
        <f>IF(I195=0,"0",I195/I195)</f>
        <v>1</v>
      </c>
    </row>
    <row r="196" spans="1:11" x14ac:dyDescent="0.2">
      <c r="A196" s="825">
        <v>42412</v>
      </c>
      <c r="B196" s="937">
        <v>179498</v>
      </c>
      <c r="C196" s="937">
        <v>348119.5</v>
      </c>
      <c r="D196" s="937">
        <v>586000</v>
      </c>
      <c r="E196" s="937">
        <v>845000</v>
      </c>
      <c r="F196" s="937">
        <v>1283030</v>
      </c>
      <c r="G196" s="987">
        <v>2975000</v>
      </c>
      <c r="H196" s="937">
        <v>7250000</v>
      </c>
      <c r="I196" s="831">
        <v>325000</v>
      </c>
      <c r="J196" s="831">
        <v>1577500</v>
      </c>
      <c r="K196" s="1055">
        <f>IF(I195=0,"0",I196/I195)</f>
        <v>0.97159940209267559</v>
      </c>
    </row>
    <row r="197" spans="1:11" x14ac:dyDescent="0.2">
      <c r="A197" s="825">
        <v>42441</v>
      </c>
      <c r="B197" s="937">
        <v>195000</v>
      </c>
      <c r="C197" s="937">
        <v>335500</v>
      </c>
      <c r="D197" s="937">
        <v>595000</v>
      </c>
      <c r="E197" s="937">
        <v>830000</v>
      </c>
      <c r="F197" s="937">
        <v>1390040</v>
      </c>
      <c r="G197" s="937">
        <v>2812500</v>
      </c>
      <c r="H197" s="937">
        <v>6900000</v>
      </c>
      <c r="I197" s="831">
        <v>320000</v>
      </c>
      <c r="J197" s="831">
        <v>1650000</v>
      </c>
      <c r="K197" s="1055">
        <f>IF(I195=0,"0",I197/I195)</f>
        <v>0.9566517189835575</v>
      </c>
    </row>
    <row r="198" spans="1:11" x14ac:dyDescent="0.2">
      <c r="A198" s="827">
        <v>42472</v>
      </c>
      <c r="B198" s="937">
        <v>187200</v>
      </c>
      <c r="C198" s="937">
        <v>339900</v>
      </c>
      <c r="D198" s="937">
        <v>584000</v>
      </c>
      <c r="E198" s="937">
        <v>875000</v>
      </c>
      <c r="F198" s="937">
        <v>1280000</v>
      </c>
      <c r="G198" s="937">
        <v>2950000</v>
      </c>
      <c r="H198" s="937">
        <v>6147500</v>
      </c>
      <c r="I198" s="831">
        <v>330000</v>
      </c>
      <c r="J198" s="831">
        <v>1522500</v>
      </c>
      <c r="K198" s="1055">
        <f>IF(I195=0,"0",I198/I195)</f>
        <v>0.98654708520179368</v>
      </c>
    </row>
    <row r="199" spans="1:11" x14ac:dyDescent="0.2">
      <c r="A199" s="825">
        <v>42502</v>
      </c>
      <c r="B199" s="937">
        <v>193750</v>
      </c>
      <c r="C199" s="937">
        <v>335000</v>
      </c>
      <c r="D199" s="937">
        <v>595900</v>
      </c>
      <c r="E199" s="937">
        <v>850000</v>
      </c>
      <c r="F199" s="937">
        <v>1300000</v>
      </c>
      <c r="G199" s="937">
        <v>2850000</v>
      </c>
      <c r="H199" s="937">
        <v>6500000</v>
      </c>
      <c r="I199" s="831">
        <v>325000</v>
      </c>
      <c r="J199" s="831">
        <v>1537000</v>
      </c>
      <c r="K199" s="1055">
        <f>IF(I195=0,"0",I199/I195)</f>
        <v>0.97159940209267559</v>
      </c>
    </row>
    <row r="200" spans="1:11" x14ac:dyDescent="0.2">
      <c r="A200" s="825">
        <v>42533</v>
      </c>
      <c r="B200" s="937">
        <v>190489</v>
      </c>
      <c r="C200" s="937">
        <v>340000</v>
      </c>
      <c r="D200" s="937">
        <v>570000</v>
      </c>
      <c r="E200" s="937">
        <v>840000</v>
      </c>
      <c r="F200" s="937">
        <v>1288750</v>
      </c>
      <c r="G200" s="937">
        <v>2922219.5</v>
      </c>
      <c r="H200" s="937">
        <v>7550000</v>
      </c>
      <c r="I200" s="831">
        <v>318432.5</v>
      </c>
      <c r="J200" s="831">
        <v>1435000</v>
      </c>
      <c r="K200" s="1055">
        <f>IF(I195=0,"0",I200/I195)</f>
        <v>0.95196562032884902</v>
      </c>
    </row>
    <row r="201" spans="1:11" x14ac:dyDescent="0.2">
      <c r="A201" s="825">
        <v>42563</v>
      </c>
      <c r="B201" s="937">
        <v>190000</v>
      </c>
      <c r="C201" s="937">
        <v>320000</v>
      </c>
      <c r="D201" s="937">
        <v>585000</v>
      </c>
      <c r="E201" s="937">
        <v>830000</v>
      </c>
      <c r="F201" s="937">
        <v>1335000</v>
      </c>
      <c r="G201" s="937">
        <v>3300000</v>
      </c>
      <c r="H201" s="937">
        <v>7425000</v>
      </c>
      <c r="I201" s="831">
        <v>301900</v>
      </c>
      <c r="J201" s="831">
        <v>1754495</v>
      </c>
      <c r="K201" s="1055">
        <f>IF(I195=0,"0",I201/I195)</f>
        <v>0.9025411061285501</v>
      </c>
    </row>
    <row r="202" spans="1:11" x14ac:dyDescent="0.2">
      <c r="A202" s="825">
        <v>42594</v>
      </c>
      <c r="B202" s="937">
        <v>187900</v>
      </c>
      <c r="C202" s="937">
        <v>329000</v>
      </c>
      <c r="D202" s="937">
        <v>590000</v>
      </c>
      <c r="E202" s="937">
        <v>823990</v>
      </c>
      <c r="F202" s="937">
        <v>1350000</v>
      </c>
      <c r="G202" s="937">
        <v>2550000</v>
      </c>
      <c r="H202" s="937">
        <v>5050000</v>
      </c>
      <c r="I202" s="831">
        <v>305750</v>
      </c>
      <c r="J202" s="831">
        <v>1535000</v>
      </c>
      <c r="K202" s="1055">
        <f>IF(I195=0,"0",I202/I195)</f>
        <v>0.91405082212257105</v>
      </c>
    </row>
    <row r="203" spans="1:11" x14ac:dyDescent="0.2">
      <c r="A203" s="825">
        <v>42625</v>
      </c>
      <c r="B203" s="937">
        <v>190000</v>
      </c>
      <c r="C203" s="937">
        <v>330000</v>
      </c>
      <c r="D203" s="937">
        <v>560000</v>
      </c>
      <c r="E203" s="937">
        <v>821000</v>
      </c>
      <c r="F203" s="937">
        <v>1243213.5</v>
      </c>
      <c r="G203" s="937">
        <v>3000000</v>
      </c>
      <c r="H203" s="937">
        <v>6400000</v>
      </c>
      <c r="I203" s="831">
        <v>306250</v>
      </c>
      <c r="J203" s="831">
        <v>1430000</v>
      </c>
      <c r="K203" s="1055">
        <f>IF(I195=0,"0",I203/I195)</f>
        <v>0.91554559043348283</v>
      </c>
    </row>
    <row r="204" spans="1:11" x14ac:dyDescent="0.2">
      <c r="A204" s="825">
        <v>42655</v>
      </c>
      <c r="B204" s="937">
        <v>197000</v>
      </c>
      <c r="C204" s="937">
        <v>335000</v>
      </c>
      <c r="D204" s="937">
        <v>625000</v>
      </c>
      <c r="E204" s="937">
        <v>837500</v>
      </c>
      <c r="F204" s="937">
        <v>1200000</v>
      </c>
      <c r="G204" s="937">
        <v>2547500</v>
      </c>
      <c r="H204" s="937">
        <v>7200000</v>
      </c>
      <c r="I204" s="831">
        <v>300000</v>
      </c>
      <c r="J204" s="831">
        <v>1604753</v>
      </c>
      <c r="K204" s="1055">
        <f>IF(I195=0,"0",I204/I195)</f>
        <v>0.89686098654708524</v>
      </c>
    </row>
    <row r="205" spans="1:11" x14ac:dyDescent="0.2">
      <c r="A205" s="825">
        <v>42686</v>
      </c>
      <c r="B205" s="937">
        <v>190000</v>
      </c>
      <c r="C205" s="937">
        <v>323750</v>
      </c>
      <c r="D205" s="937">
        <v>580500</v>
      </c>
      <c r="E205" s="937">
        <v>800000</v>
      </c>
      <c r="F205" s="937">
        <v>1350000</v>
      </c>
      <c r="G205" s="937">
        <v>2825000</v>
      </c>
      <c r="H205" s="937">
        <v>6800000</v>
      </c>
      <c r="I205" s="831">
        <v>310000</v>
      </c>
      <c r="J205" s="831">
        <v>1823101</v>
      </c>
      <c r="K205" s="1055">
        <f>IF(I195=0,"0",I205/I195)</f>
        <v>0.92675635276532142</v>
      </c>
    </row>
    <row r="206" spans="1:11" x14ac:dyDescent="0.2">
      <c r="A206" s="906">
        <v>42716</v>
      </c>
      <c r="B206" s="987">
        <v>186100</v>
      </c>
      <c r="C206" s="987">
        <v>334000</v>
      </c>
      <c r="D206" s="987">
        <v>598000</v>
      </c>
      <c r="E206" s="987">
        <v>845000</v>
      </c>
      <c r="F206" s="987">
        <v>1270000</v>
      </c>
      <c r="G206" s="987">
        <v>2990000</v>
      </c>
      <c r="H206" s="987">
        <v>6910667</v>
      </c>
      <c r="I206" s="899">
        <v>335000</v>
      </c>
      <c r="J206" s="899">
        <v>1500000</v>
      </c>
      <c r="K206" s="1085">
        <f>IF(I195=0,"0",I206/I195)</f>
        <v>1.0014947683109119</v>
      </c>
    </row>
    <row r="207" spans="1:11" x14ac:dyDescent="0.2">
      <c r="A207" s="817">
        <v>42747</v>
      </c>
      <c r="B207" s="896">
        <v>190000</v>
      </c>
      <c r="C207" s="896">
        <v>330000</v>
      </c>
      <c r="D207" s="896">
        <v>599999</v>
      </c>
      <c r="E207" s="896">
        <v>850000</v>
      </c>
      <c r="F207" s="896">
        <v>1350000</v>
      </c>
      <c r="G207" s="896">
        <v>2770000</v>
      </c>
      <c r="H207" s="896">
        <v>6450000</v>
      </c>
      <c r="I207" s="896">
        <v>317000</v>
      </c>
      <c r="J207" s="896">
        <v>1730000</v>
      </c>
      <c r="K207" s="1086">
        <f>IF(I207=0,"0",I207/I207)</f>
        <v>1</v>
      </c>
    </row>
    <row r="208" spans="1:11" x14ac:dyDescent="0.2">
      <c r="A208" s="817">
        <v>42778</v>
      </c>
      <c r="B208" s="896">
        <v>191000</v>
      </c>
      <c r="C208" s="896">
        <v>340000</v>
      </c>
      <c r="D208" s="896">
        <v>575000</v>
      </c>
      <c r="E208" s="896">
        <v>842500</v>
      </c>
      <c r="F208" s="896">
        <v>1475000</v>
      </c>
      <c r="G208" s="896">
        <v>2500000</v>
      </c>
      <c r="H208" s="896">
        <v>7000000</v>
      </c>
      <c r="I208" s="896">
        <v>325000</v>
      </c>
      <c r="J208" s="896">
        <v>1777500</v>
      </c>
      <c r="K208" s="1086">
        <f>IF(I207=0,"0",I208/I207)</f>
        <v>1.025236593059937</v>
      </c>
    </row>
    <row r="209" spans="1:12" x14ac:dyDescent="0.2">
      <c r="A209" s="817">
        <v>42806</v>
      </c>
      <c r="B209" s="896">
        <v>194500</v>
      </c>
      <c r="C209" s="896">
        <v>329950</v>
      </c>
      <c r="D209" s="896">
        <v>585000</v>
      </c>
      <c r="E209" s="896">
        <v>870000</v>
      </c>
      <c r="F209" s="896">
        <v>1243750</v>
      </c>
      <c r="G209" s="896">
        <v>2750000</v>
      </c>
      <c r="H209" s="896">
        <v>6267500</v>
      </c>
      <c r="I209" s="896">
        <v>331250</v>
      </c>
      <c r="J209" s="896">
        <v>1677500</v>
      </c>
      <c r="K209" s="1086">
        <f>IF(I207=0,"0",I209/I207)</f>
        <v>1.0449526813880126</v>
      </c>
    </row>
    <row r="210" spans="1:12" x14ac:dyDescent="0.2">
      <c r="A210" s="818">
        <v>42837</v>
      </c>
      <c r="B210" s="896">
        <v>195000</v>
      </c>
      <c r="C210" s="896">
        <v>338000</v>
      </c>
      <c r="D210" s="896">
        <v>585000</v>
      </c>
      <c r="E210" s="896">
        <v>837500</v>
      </c>
      <c r="F210" s="896">
        <v>1300000</v>
      </c>
      <c r="G210" s="896">
        <v>3000000</v>
      </c>
      <c r="H210" s="896">
        <v>6150000</v>
      </c>
      <c r="I210" s="896">
        <v>335500</v>
      </c>
      <c r="J210" s="896">
        <v>1600000</v>
      </c>
      <c r="K210" s="1086">
        <f>IF(I207=0,"0",I210/I207)</f>
        <v>1.0583596214511042</v>
      </c>
    </row>
    <row r="211" spans="1:12" x14ac:dyDescent="0.2">
      <c r="A211" s="817">
        <v>42867</v>
      </c>
      <c r="B211" s="896">
        <v>194000</v>
      </c>
      <c r="C211" s="896">
        <v>329000</v>
      </c>
      <c r="D211" s="896">
        <v>590000</v>
      </c>
      <c r="E211" s="896">
        <v>850000</v>
      </c>
      <c r="F211" s="896">
        <v>1395000</v>
      </c>
      <c r="G211" s="896">
        <v>2800000</v>
      </c>
      <c r="H211" s="896">
        <v>6000000</v>
      </c>
      <c r="I211" s="896">
        <v>330500</v>
      </c>
      <c r="J211" s="896">
        <v>1782500</v>
      </c>
      <c r="K211" s="1086">
        <f>IF(I207=0,"0",I211/I207)</f>
        <v>1.0425867507886435</v>
      </c>
    </row>
    <row r="212" spans="1:12" x14ac:dyDescent="0.2">
      <c r="A212" s="817">
        <v>42898</v>
      </c>
      <c r="B212" s="896">
        <v>189950</v>
      </c>
      <c r="C212" s="896">
        <v>323250</v>
      </c>
      <c r="D212" s="896">
        <v>599450</v>
      </c>
      <c r="E212" s="896">
        <v>842500</v>
      </c>
      <c r="F212" s="896">
        <v>1325000</v>
      </c>
      <c r="G212" s="896">
        <v>2900000</v>
      </c>
      <c r="H212" s="896">
        <v>5578000</v>
      </c>
      <c r="I212" s="896">
        <v>318675</v>
      </c>
      <c r="J212" s="896">
        <v>1530500</v>
      </c>
      <c r="K212" s="1086">
        <f>IF(I207=0,"0",I212/I207)</f>
        <v>1.0052839116719243</v>
      </c>
    </row>
    <row r="213" spans="1:12" x14ac:dyDescent="0.2">
      <c r="A213" s="817">
        <v>42928</v>
      </c>
      <c r="B213" s="896">
        <v>195000</v>
      </c>
      <c r="C213" s="896">
        <v>329442.5</v>
      </c>
      <c r="D213" s="896">
        <v>575000</v>
      </c>
      <c r="E213" s="896">
        <v>870000</v>
      </c>
      <c r="F213" s="896">
        <v>1285755</v>
      </c>
      <c r="G213" s="896">
        <v>2877625</v>
      </c>
      <c r="H213" s="896">
        <v>7150000</v>
      </c>
      <c r="I213" s="896">
        <v>310000</v>
      </c>
      <c r="J213" s="896">
        <v>1600000</v>
      </c>
      <c r="K213" s="1086">
        <f>IF(I207=0,"0",I213/I207)</f>
        <v>0.97791798107255523</v>
      </c>
    </row>
    <row r="214" spans="1:12" x14ac:dyDescent="0.2">
      <c r="A214" s="817">
        <v>42959</v>
      </c>
      <c r="B214" s="896">
        <v>189500</v>
      </c>
      <c r="C214" s="896">
        <v>333000</v>
      </c>
      <c r="D214" s="896">
        <v>590000</v>
      </c>
      <c r="E214" s="896">
        <v>835000</v>
      </c>
      <c r="F214" s="896">
        <v>1325000</v>
      </c>
      <c r="G214" s="896">
        <v>3700000</v>
      </c>
      <c r="H214" s="896">
        <v>7450000</v>
      </c>
      <c r="I214" s="896">
        <v>325000</v>
      </c>
      <c r="J214" s="896">
        <v>1632500</v>
      </c>
      <c r="K214" s="1086">
        <f>IF(I207=0,"0",I214/I207)</f>
        <v>1.025236593059937</v>
      </c>
    </row>
    <row r="215" spans="1:12" x14ac:dyDescent="0.2">
      <c r="A215" s="817">
        <v>42990</v>
      </c>
      <c r="B215" s="896">
        <v>191000</v>
      </c>
      <c r="C215" s="896">
        <v>340000</v>
      </c>
      <c r="D215" s="896">
        <v>552500</v>
      </c>
      <c r="E215" s="896">
        <v>877500</v>
      </c>
      <c r="F215" s="896">
        <v>1362500</v>
      </c>
      <c r="G215" s="896">
        <v>2686500</v>
      </c>
      <c r="H215" s="896">
        <v>6450000</v>
      </c>
      <c r="I215" s="894">
        <v>304545</v>
      </c>
      <c r="J215" s="895">
        <v>1760000</v>
      </c>
      <c r="K215" s="1086">
        <f>IF(I207=0,"0",I215/I207)</f>
        <v>0.96070977917981071</v>
      </c>
    </row>
    <row r="216" spans="1:12" x14ac:dyDescent="0.2">
      <c r="A216" s="817">
        <v>43020</v>
      </c>
      <c r="B216" s="896">
        <v>186875</v>
      </c>
      <c r="C216" s="896">
        <v>345000</v>
      </c>
      <c r="D216" s="896">
        <v>599500</v>
      </c>
      <c r="E216" s="896">
        <v>850000</v>
      </c>
      <c r="F216" s="896">
        <v>1273000</v>
      </c>
      <c r="G216" s="896">
        <v>2750000</v>
      </c>
      <c r="H216" s="896">
        <v>6162500</v>
      </c>
      <c r="I216" s="894">
        <v>322500</v>
      </c>
      <c r="J216" s="895">
        <v>1540000</v>
      </c>
      <c r="K216" s="1086">
        <f>IF(I207=0,"0",I216/I207)</f>
        <v>1.0173501577287065</v>
      </c>
    </row>
    <row r="217" spans="1:12" x14ac:dyDescent="0.2">
      <c r="A217" s="817">
        <v>43051</v>
      </c>
      <c r="B217" s="896">
        <v>192000</v>
      </c>
      <c r="C217" s="896">
        <v>335000</v>
      </c>
      <c r="D217" s="896">
        <v>575000</v>
      </c>
      <c r="E217" s="896">
        <v>840000</v>
      </c>
      <c r="F217" s="896">
        <v>1225000</v>
      </c>
      <c r="G217" s="896">
        <v>2600000</v>
      </c>
      <c r="H217" s="1090"/>
      <c r="I217" s="894">
        <v>325000</v>
      </c>
      <c r="J217" s="895">
        <v>1662000</v>
      </c>
      <c r="K217" s="1086">
        <f>IF(I207=0,"0",I217/I207)</f>
        <v>1.025236593059937</v>
      </c>
    </row>
    <row r="218" spans="1:12" ht="13.5" thickBot="1" x14ac:dyDescent="0.25">
      <c r="A218" s="933">
        <v>43081</v>
      </c>
      <c r="B218" s="908">
        <v>189000</v>
      </c>
      <c r="C218" s="908">
        <v>325000</v>
      </c>
      <c r="D218" s="908">
        <v>600000</v>
      </c>
      <c r="E218" s="908">
        <v>822500</v>
      </c>
      <c r="F218" s="908">
        <v>1400000</v>
      </c>
      <c r="G218" s="908">
        <v>2472500</v>
      </c>
      <c r="H218" s="908">
        <v>6100000</v>
      </c>
      <c r="I218" s="919">
        <v>324500</v>
      </c>
      <c r="J218" s="935">
        <v>1600000</v>
      </c>
      <c r="K218" s="1113">
        <f>IF(I207=0,"0",I218/I207)</f>
        <v>1.0236593059936909</v>
      </c>
    </row>
    <row r="219" spans="1:12" x14ac:dyDescent="0.2">
      <c r="A219" s="824">
        <v>43112</v>
      </c>
      <c r="B219" s="837">
        <v>188000</v>
      </c>
      <c r="C219" s="831">
        <v>326000</v>
      </c>
      <c r="D219" s="831">
        <v>570000</v>
      </c>
      <c r="E219" s="831">
        <v>820000</v>
      </c>
      <c r="F219" s="831">
        <v>1590000</v>
      </c>
      <c r="G219" s="831">
        <v>2575000</v>
      </c>
      <c r="H219" s="831">
        <v>6522500</v>
      </c>
      <c r="I219" s="1174">
        <v>337750</v>
      </c>
      <c r="J219" s="1093">
        <v>1750570</v>
      </c>
      <c r="K219" s="1175">
        <f>IF(I219=0,"0",I219/I219)</f>
        <v>1</v>
      </c>
      <c r="L219" s="1112"/>
    </row>
    <row r="220" spans="1:12" x14ac:dyDescent="0.2">
      <c r="A220" s="825">
        <v>43143</v>
      </c>
      <c r="B220" s="937">
        <v>189950</v>
      </c>
      <c r="C220" s="831">
        <v>330000</v>
      </c>
      <c r="D220" s="831">
        <v>574500</v>
      </c>
      <c r="E220" s="831">
        <v>865000</v>
      </c>
      <c r="F220" s="831">
        <v>1310000</v>
      </c>
      <c r="G220" s="831">
        <v>2422500</v>
      </c>
      <c r="H220" s="831">
        <v>6400000</v>
      </c>
      <c r="I220" s="1187">
        <v>339500</v>
      </c>
      <c r="J220" s="995">
        <v>1850000</v>
      </c>
      <c r="K220" s="1188">
        <f>IF(I219=0,"0",I220/I219)</f>
        <v>1.0051813471502591</v>
      </c>
      <c r="L220" s="1112"/>
    </row>
    <row r="221" spans="1:12" x14ac:dyDescent="0.2">
      <c r="A221" s="825">
        <v>43171</v>
      </c>
      <c r="B221" s="937">
        <v>190000</v>
      </c>
      <c r="C221" s="831">
        <v>325900</v>
      </c>
      <c r="D221" s="831">
        <v>599000</v>
      </c>
      <c r="E221" s="831">
        <v>865000</v>
      </c>
      <c r="F221" s="831">
        <v>1300000</v>
      </c>
      <c r="G221" s="831">
        <v>3315000</v>
      </c>
      <c r="H221" s="831">
        <v>7400000</v>
      </c>
      <c r="I221" s="1187">
        <v>351000</v>
      </c>
      <c r="J221" s="995">
        <v>1685000</v>
      </c>
      <c r="K221" s="1188">
        <f>IF(I219=0,"0",I221/I219)</f>
        <v>1.0392301998519615</v>
      </c>
      <c r="L221" s="1112"/>
    </row>
    <row r="222" spans="1:12" x14ac:dyDescent="0.2">
      <c r="A222" s="827">
        <v>43202</v>
      </c>
      <c r="B222" s="937">
        <v>187000</v>
      </c>
      <c r="C222" s="831">
        <v>338750</v>
      </c>
      <c r="D222" s="831">
        <v>599000</v>
      </c>
      <c r="E222" s="831">
        <v>836101</v>
      </c>
      <c r="F222" s="831">
        <v>1300000</v>
      </c>
      <c r="G222" s="831">
        <v>2825000</v>
      </c>
      <c r="H222" s="831">
        <v>6570000</v>
      </c>
      <c r="I222" s="1187">
        <v>345750</v>
      </c>
      <c r="J222" s="995">
        <v>1650000</v>
      </c>
      <c r="K222" s="1188">
        <f>IF(I219=0,"0",I222/I219)</f>
        <v>1.0236861584011843</v>
      </c>
      <c r="L222" s="1112"/>
    </row>
    <row r="223" spans="1:12" x14ac:dyDescent="0.2">
      <c r="A223" s="825">
        <v>43232</v>
      </c>
      <c r="B223" s="937">
        <v>195000</v>
      </c>
      <c r="C223" s="831">
        <v>327184</v>
      </c>
      <c r="D223" s="831">
        <v>590000</v>
      </c>
      <c r="E223" s="831">
        <v>860000</v>
      </c>
      <c r="F223" s="831">
        <v>1400000</v>
      </c>
      <c r="G223" s="831">
        <v>2745000</v>
      </c>
      <c r="H223" s="831">
        <v>6737500</v>
      </c>
      <c r="I223" s="1187">
        <v>327184</v>
      </c>
      <c r="J223" s="995">
        <v>1870000</v>
      </c>
      <c r="K223" s="1188">
        <f>IF(I219=0,"0",I223/I219)</f>
        <v>0.96871650629163586</v>
      </c>
      <c r="L223" s="1112"/>
    </row>
    <row r="224" spans="1:12" x14ac:dyDescent="0.2">
      <c r="A224" s="825">
        <v>43263</v>
      </c>
      <c r="B224" s="937">
        <v>185525</v>
      </c>
      <c r="C224" s="831">
        <v>325000</v>
      </c>
      <c r="D224" s="831">
        <v>599999</v>
      </c>
      <c r="E224" s="831">
        <v>822500</v>
      </c>
      <c r="F224" s="831">
        <v>1365000</v>
      </c>
      <c r="G224" s="831">
        <v>2750000</v>
      </c>
      <c r="H224" s="831">
        <v>7150000</v>
      </c>
      <c r="I224" s="1187">
        <v>325000</v>
      </c>
      <c r="J224" s="995">
        <v>1687500</v>
      </c>
      <c r="K224" s="1188">
        <f>IF(I219=0,"0",I224/I219)</f>
        <v>0.96225018504811255</v>
      </c>
      <c r="L224" s="1112"/>
    </row>
    <row r="225" spans="1:12" x14ac:dyDescent="0.2">
      <c r="A225" s="825">
        <v>43293</v>
      </c>
      <c r="B225" s="937">
        <v>187000</v>
      </c>
      <c r="C225" s="831">
        <v>337837.5</v>
      </c>
      <c r="D225" s="831">
        <v>612987.5</v>
      </c>
      <c r="E225" s="831">
        <v>865000</v>
      </c>
      <c r="F225" s="831">
        <v>1400000</v>
      </c>
      <c r="G225" s="831">
        <v>2975000</v>
      </c>
      <c r="H225" s="831">
        <v>6887500</v>
      </c>
      <c r="I225" s="1187">
        <v>327000</v>
      </c>
      <c r="J225" s="995">
        <v>1800000</v>
      </c>
      <c r="K225" s="1188">
        <f>IF(I219=0,"0",I225/I219)</f>
        <v>0.96817172464840862</v>
      </c>
      <c r="L225" s="1112"/>
    </row>
    <row r="226" spans="1:12" x14ac:dyDescent="0.2">
      <c r="A226" s="825">
        <v>43324</v>
      </c>
      <c r="B226" s="831">
        <v>190000</v>
      </c>
      <c r="C226" s="831">
        <v>325000</v>
      </c>
      <c r="D226" s="831">
        <v>578000</v>
      </c>
      <c r="E226" s="831">
        <v>827500</v>
      </c>
      <c r="F226" s="831">
        <v>1299495</v>
      </c>
      <c r="G226" s="831">
        <v>2600000</v>
      </c>
      <c r="H226" s="831">
        <v>8872500</v>
      </c>
      <c r="I226" s="1187">
        <v>315000</v>
      </c>
      <c r="J226" s="995">
        <v>1519915</v>
      </c>
      <c r="K226" s="1188">
        <f>IF(I219=0,"0",I226/I219)</f>
        <v>0.93264248704663211</v>
      </c>
      <c r="L226" s="1112"/>
    </row>
    <row r="227" spans="1:12" x14ac:dyDescent="0.2">
      <c r="A227" s="825">
        <v>43355</v>
      </c>
      <c r="B227" s="831">
        <v>180000</v>
      </c>
      <c r="C227" s="831">
        <v>340000</v>
      </c>
      <c r="D227" s="831">
        <v>583500</v>
      </c>
      <c r="E227" s="831">
        <v>852500</v>
      </c>
      <c r="F227" s="831">
        <v>1262500</v>
      </c>
      <c r="G227" s="831">
        <v>2950000</v>
      </c>
      <c r="H227" s="831">
        <v>7240000</v>
      </c>
      <c r="I227" s="1187">
        <v>317160</v>
      </c>
      <c r="J227" s="995">
        <v>1650000</v>
      </c>
      <c r="K227" s="1188">
        <f>IF(I219=0,"0",I227/I219)</f>
        <v>0.93903774981495192</v>
      </c>
      <c r="L227" s="1112"/>
    </row>
    <row r="228" spans="1:12" x14ac:dyDescent="0.2">
      <c r="A228" s="825">
        <v>43385</v>
      </c>
      <c r="B228" s="831">
        <v>185000</v>
      </c>
      <c r="C228" s="831">
        <v>328950</v>
      </c>
      <c r="D228" s="831">
        <v>583750</v>
      </c>
      <c r="E228" s="831">
        <v>835000</v>
      </c>
      <c r="F228" s="831">
        <v>1250000</v>
      </c>
      <c r="G228" s="831">
        <v>2800000</v>
      </c>
      <c r="H228" s="831">
        <v>8650000</v>
      </c>
      <c r="I228" s="1187">
        <v>330000</v>
      </c>
      <c r="J228" s="995">
        <v>1725000</v>
      </c>
      <c r="K228" s="1188">
        <f>IF(I219=0,"0",I228/I219)</f>
        <v>0.97705403404885272</v>
      </c>
      <c r="L228" s="1112"/>
    </row>
    <row r="229" spans="1:12" x14ac:dyDescent="0.2">
      <c r="A229" s="825">
        <v>43416</v>
      </c>
      <c r="B229" s="831">
        <v>189450</v>
      </c>
      <c r="C229" s="831">
        <v>335000</v>
      </c>
      <c r="D229" s="831">
        <v>580000</v>
      </c>
      <c r="E229" s="831">
        <v>843000</v>
      </c>
      <c r="F229" s="831">
        <v>1420000</v>
      </c>
      <c r="G229" s="831">
        <v>2672500</v>
      </c>
      <c r="H229" s="831">
        <v>8150000</v>
      </c>
      <c r="I229" s="1187">
        <v>325000</v>
      </c>
      <c r="J229" s="995">
        <v>1600000</v>
      </c>
      <c r="K229" s="1188">
        <f>IF(I219=0,"0",I229/I219)</f>
        <v>0.96225018504811255</v>
      </c>
      <c r="L229" s="1112"/>
    </row>
    <row r="230" spans="1:12" ht="13.5" thickBot="1" x14ac:dyDescent="0.25">
      <c r="A230" s="828">
        <v>43446</v>
      </c>
      <c r="B230" s="930">
        <v>188000</v>
      </c>
      <c r="C230" s="930">
        <v>335000</v>
      </c>
      <c r="D230" s="930">
        <v>590000</v>
      </c>
      <c r="E230" s="930">
        <v>825000</v>
      </c>
      <c r="F230" s="930">
        <v>1300000</v>
      </c>
      <c r="G230" s="930">
        <v>2897500</v>
      </c>
      <c r="H230" s="930">
        <v>5700000</v>
      </c>
      <c r="I230" s="1191">
        <v>335000</v>
      </c>
      <c r="J230" s="1192">
        <v>1645000</v>
      </c>
      <c r="K230" s="1189">
        <f>IF(I219=0,"0",I230/I219)</f>
        <v>0.99185788304959288</v>
      </c>
      <c r="L230" s="1112"/>
    </row>
    <row r="231" spans="1:12" x14ac:dyDescent="0.2">
      <c r="A231" s="817">
        <v>43477</v>
      </c>
      <c r="B231" s="896">
        <v>195000</v>
      </c>
      <c r="C231" s="896">
        <v>325000</v>
      </c>
      <c r="D231" s="896">
        <v>575000</v>
      </c>
      <c r="E231" s="896">
        <v>873900</v>
      </c>
      <c r="F231" s="896">
        <v>1317000</v>
      </c>
      <c r="G231" s="896">
        <v>2950000</v>
      </c>
      <c r="H231" s="896">
        <v>6725000</v>
      </c>
      <c r="I231" s="896">
        <v>322500</v>
      </c>
      <c r="J231" s="896">
        <v>1778250</v>
      </c>
      <c r="K231" s="1086">
        <f>IF(I231=0,"0",I231/I231)</f>
        <v>1</v>
      </c>
    </row>
    <row r="232" spans="1:12" x14ac:dyDescent="0.2">
      <c r="A232" s="817">
        <v>43508</v>
      </c>
      <c r="B232" s="896">
        <v>198750</v>
      </c>
      <c r="C232" s="896">
        <v>327125</v>
      </c>
      <c r="D232" s="896">
        <v>605000</v>
      </c>
      <c r="E232" s="896">
        <v>870000</v>
      </c>
      <c r="F232" s="896">
        <v>1400000</v>
      </c>
      <c r="G232" s="896">
        <v>2808500</v>
      </c>
      <c r="H232" s="896">
        <v>6625000</v>
      </c>
      <c r="I232" s="896">
        <v>332500</v>
      </c>
      <c r="J232" s="896">
        <v>1855000</v>
      </c>
      <c r="K232" s="1086">
        <f>IF(I231=0,"0",I232/I231)</f>
        <v>1.0310077519379846</v>
      </c>
    </row>
    <row r="233" spans="1:12" x14ac:dyDescent="0.2">
      <c r="A233" s="817">
        <v>43536</v>
      </c>
      <c r="B233" s="896"/>
      <c r="C233" s="896"/>
      <c r="D233" s="896"/>
      <c r="E233" s="896"/>
      <c r="F233" s="896"/>
      <c r="G233" s="896"/>
      <c r="H233" s="896"/>
      <c r="I233" s="896"/>
      <c r="J233" s="896"/>
      <c r="K233" s="1086">
        <f>IF(I231=0,"0",I233/I231)</f>
        <v>0</v>
      </c>
    </row>
    <row r="234" spans="1:12" x14ac:dyDescent="0.2">
      <c r="A234" s="818">
        <v>43567</v>
      </c>
      <c r="B234" s="896"/>
      <c r="C234" s="896"/>
      <c r="D234" s="896"/>
      <c r="E234" s="896"/>
      <c r="F234" s="896"/>
      <c r="G234" s="896"/>
      <c r="H234" s="896"/>
      <c r="I234" s="896"/>
      <c r="J234" s="896"/>
      <c r="K234" s="1086">
        <f>IF(I231=0,"0",I234/I231)</f>
        <v>0</v>
      </c>
    </row>
    <row r="235" spans="1:12" x14ac:dyDescent="0.2">
      <c r="A235" s="817">
        <v>43597</v>
      </c>
      <c r="B235" s="896"/>
      <c r="C235" s="896"/>
      <c r="D235" s="896"/>
      <c r="E235" s="896"/>
      <c r="F235" s="896"/>
      <c r="G235" s="896"/>
      <c r="H235" s="896"/>
      <c r="I235" s="896"/>
      <c r="J235" s="896"/>
      <c r="K235" s="1086">
        <f>IF(I231=0,"0",I235/I231)</f>
        <v>0</v>
      </c>
    </row>
    <row r="236" spans="1:12" x14ac:dyDescent="0.2">
      <c r="A236" s="817">
        <v>43628</v>
      </c>
      <c r="B236" s="896"/>
      <c r="C236" s="896"/>
      <c r="D236" s="896"/>
      <c r="E236" s="896"/>
      <c r="F236" s="896"/>
      <c r="G236" s="896"/>
      <c r="H236" s="896"/>
      <c r="I236" s="896"/>
      <c r="J236" s="896"/>
      <c r="K236" s="1086">
        <f>IF(I231=0,"0",I236/I231)</f>
        <v>0</v>
      </c>
    </row>
    <row r="237" spans="1:12" x14ac:dyDescent="0.2">
      <c r="A237" s="817">
        <v>43658</v>
      </c>
      <c r="B237" s="896"/>
      <c r="C237" s="896"/>
      <c r="D237" s="896"/>
      <c r="E237" s="896"/>
      <c r="F237" s="896"/>
      <c r="G237" s="896"/>
      <c r="H237" s="896"/>
      <c r="I237" s="896"/>
      <c r="J237" s="896"/>
      <c r="K237" s="1086">
        <f>IF(I231=0,"0",I237/I231)</f>
        <v>0</v>
      </c>
    </row>
    <row r="238" spans="1:12" x14ac:dyDescent="0.2">
      <c r="A238" s="817">
        <v>43689</v>
      </c>
      <c r="B238" s="896"/>
      <c r="C238" s="896"/>
      <c r="D238" s="896"/>
      <c r="E238" s="896"/>
      <c r="F238" s="896"/>
      <c r="G238" s="896"/>
      <c r="H238" s="896"/>
      <c r="I238" s="896"/>
      <c r="J238" s="896"/>
      <c r="K238" s="1086">
        <f>IF(I231=0,"0",I238/I231)</f>
        <v>0</v>
      </c>
    </row>
    <row r="239" spans="1:12" x14ac:dyDescent="0.2">
      <c r="A239" s="817">
        <v>43720</v>
      </c>
      <c r="B239" s="896"/>
      <c r="C239" s="896"/>
      <c r="D239" s="896"/>
      <c r="E239" s="896"/>
      <c r="F239" s="896"/>
      <c r="G239" s="896"/>
      <c r="H239" s="896"/>
      <c r="I239" s="894"/>
      <c r="J239" s="895"/>
      <c r="K239" s="1086">
        <f>IF(I231=0,"0",I239/I231)</f>
        <v>0</v>
      </c>
    </row>
    <row r="240" spans="1:12" x14ac:dyDescent="0.2">
      <c r="A240" s="817">
        <v>43750</v>
      </c>
      <c r="B240" s="896"/>
      <c r="C240" s="896"/>
      <c r="D240" s="896"/>
      <c r="E240" s="896"/>
      <c r="F240" s="896"/>
      <c r="G240" s="896"/>
      <c r="H240" s="896"/>
      <c r="I240" s="894"/>
      <c r="J240" s="895"/>
      <c r="K240" s="1086">
        <f>IF(I231=0,"0",I240/I231)</f>
        <v>0</v>
      </c>
    </row>
    <row r="241" spans="1:11" x14ac:dyDescent="0.2">
      <c r="A241" s="817">
        <v>43781</v>
      </c>
      <c r="B241" s="896"/>
      <c r="C241" s="896"/>
      <c r="D241" s="896"/>
      <c r="E241" s="896"/>
      <c r="F241" s="896"/>
      <c r="G241" s="896"/>
      <c r="H241" s="1090"/>
      <c r="I241" s="894"/>
      <c r="J241" s="895"/>
      <c r="K241" s="1086">
        <f>IF(I231=0,"0",I241/I231)</f>
        <v>0</v>
      </c>
    </row>
    <row r="242" spans="1:11" x14ac:dyDescent="0.2">
      <c r="A242" s="933">
        <v>43811</v>
      </c>
      <c r="B242" s="908"/>
      <c r="C242" s="908"/>
      <c r="D242" s="908"/>
      <c r="E242" s="908"/>
      <c r="F242" s="908"/>
      <c r="G242" s="908"/>
      <c r="H242" s="908"/>
      <c r="I242" s="919"/>
      <c r="J242" s="935"/>
      <c r="K242" s="1113">
        <f>IF(I231=0,"0",I242/I231)</f>
        <v>0</v>
      </c>
    </row>
  </sheetData>
  <mergeCells count="1">
    <mergeCell ref="A1:I1"/>
  </mergeCells>
  <phoneticPr fontId="0" type="noConversion"/>
  <printOptions horizontalCentered="1"/>
  <pageMargins left="0.75" right="0.75" top="1" bottom="1" header="0.5" footer="0.5"/>
  <pageSetup scale="14" orientation="landscape" r:id="rId1"/>
  <headerFooter alignWithMargins="0">
    <oddFooter>&amp;L&amp;F&amp;C&amp;A&amp;R&amp;D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2"/>
  <sheetViews>
    <sheetView zoomScaleNormal="100" workbookViewId="0">
      <pane xSplit="1" ySplit="2" topLeftCell="B224" activePane="bottomRight" state="frozenSplit"/>
      <selection pane="topRight" activeCell="D1" sqref="D1"/>
      <selection pane="bottomLeft" activeCell="A16" sqref="A16"/>
      <selection pane="bottomRight" activeCell="H233" sqref="H232:H233"/>
    </sheetView>
  </sheetViews>
  <sheetFormatPr defaultRowHeight="24.95" customHeight="1" x14ac:dyDescent="0.2"/>
  <cols>
    <col min="1" max="1" width="12" customWidth="1"/>
    <col min="2" max="2" width="15.42578125" style="773" customWidth="1"/>
    <col min="3" max="3" width="14.28515625" customWidth="1"/>
    <col min="4" max="4" width="13.140625" style="273" customWidth="1"/>
    <col min="5" max="5" width="15" customWidth="1"/>
    <col min="6" max="6" width="13.85546875" customWidth="1"/>
    <col min="7" max="7" width="16.28515625" customWidth="1"/>
    <col min="8" max="8" width="21.140625" customWidth="1"/>
    <col min="9" max="9" width="17.140625" customWidth="1"/>
    <col min="10" max="10" width="16" bestFit="1" customWidth="1"/>
    <col min="11" max="12" width="13.140625" style="1025" customWidth="1"/>
  </cols>
  <sheetData>
    <row r="1" spans="1:12" ht="24.95" customHeight="1" thickBot="1" x14ac:dyDescent="0.3">
      <c r="A1" s="1214" t="s">
        <v>106</v>
      </c>
      <c r="B1" s="1215"/>
      <c r="C1" s="1215"/>
      <c r="D1" s="1215"/>
      <c r="E1" s="1215"/>
      <c r="F1" s="1215"/>
      <c r="G1" s="1215"/>
      <c r="H1" s="1215"/>
      <c r="I1" s="1215"/>
    </row>
    <row r="2" spans="1:12" ht="24.95" customHeight="1" thickBot="1" x14ac:dyDescent="0.25">
      <c r="A2" s="280" t="s">
        <v>113</v>
      </c>
      <c r="B2" s="956" t="s">
        <v>0</v>
      </c>
      <c r="C2" s="281" t="s">
        <v>1</v>
      </c>
      <c r="D2" s="763" t="s">
        <v>2</v>
      </c>
      <c r="E2" s="281" t="s">
        <v>3</v>
      </c>
      <c r="F2" s="281" t="s">
        <v>24</v>
      </c>
      <c r="G2" s="281" t="s">
        <v>25</v>
      </c>
      <c r="H2" s="281" t="s">
        <v>26</v>
      </c>
      <c r="I2" s="58" t="s">
        <v>105</v>
      </c>
      <c r="J2" s="289" t="s">
        <v>107</v>
      </c>
      <c r="K2" s="1058" t="s">
        <v>109</v>
      </c>
      <c r="L2" s="1058" t="s">
        <v>111</v>
      </c>
    </row>
    <row r="3" spans="1:12" ht="24.95" customHeight="1" x14ac:dyDescent="0.2">
      <c r="A3" s="283">
        <v>36526</v>
      </c>
      <c r="B3" s="386"/>
      <c r="C3" s="82"/>
      <c r="D3" s="84"/>
      <c r="E3" s="82"/>
      <c r="F3" s="82"/>
      <c r="G3" s="82"/>
      <c r="H3" s="82"/>
      <c r="I3" s="83"/>
    </row>
    <row r="4" spans="1:12" ht="24.95" customHeight="1" x14ac:dyDescent="0.2">
      <c r="A4" s="283">
        <v>36557</v>
      </c>
      <c r="B4" s="386"/>
      <c r="C4" s="82"/>
      <c r="D4" s="84"/>
      <c r="E4" s="82"/>
      <c r="F4" s="82"/>
      <c r="G4" s="82"/>
      <c r="H4" s="82"/>
      <c r="I4" s="83"/>
    </row>
    <row r="5" spans="1:12" ht="24.95" customHeight="1" x14ac:dyDescent="0.2">
      <c r="A5" s="283">
        <v>36586</v>
      </c>
      <c r="B5" s="386"/>
      <c r="C5" s="82"/>
      <c r="D5" s="84"/>
      <c r="E5" s="82"/>
      <c r="F5" s="82"/>
      <c r="G5" s="82"/>
      <c r="H5" s="82"/>
      <c r="I5" s="83"/>
    </row>
    <row r="6" spans="1:12" ht="24.95" customHeight="1" x14ac:dyDescent="0.2">
      <c r="A6" s="283">
        <v>36617</v>
      </c>
      <c r="B6" s="386"/>
      <c r="C6" s="82"/>
      <c r="D6" s="84"/>
      <c r="E6" s="82"/>
      <c r="F6" s="82"/>
      <c r="G6" s="82"/>
      <c r="H6" s="82"/>
      <c r="I6" s="83"/>
    </row>
    <row r="7" spans="1:12" ht="24.95" customHeight="1" x14ac:dyDescent="0.2">
      <c r="A7" s="283">
        <v>36647</v>
      </c>
      <c r="B7" s="386"/>
      <c r="C7" s="82"/>
      <c r="D7" s="84"/>
      <c r="E7" s="82"/>
      <c r="F7" s="82"/>
      <c r="G7" s="82"/>
      <c r="H7" s="82"/>
      <c r="I7" s="82"/>
    </row>
    <row r="8" spans="1:12" ht="24.95" customHeight="1" x14ac:dyDescent="0.2">
      <c r="A8" s="283">
        <v>36678</v>
      </c>
      <c r="B8" s="386"/>
      <c r="C8" s="82"/>
      <c r="D8" s="84"/>
      <c r="E8" s="82"/>
      <c r="F8" s="82"/>
      <c r="G8" s="82"/>
      <c r="H8" s="82"/>
      <c r="I8" s="82"/>
    </row>
    <row r="9" spans="1:12" ht="24.95" customHeight="1" x14ac:dyDescent="0.2">
      <c r="A9" s="283">
        <v>36708</v>
      </c>
      <c r="B9" s="386"/>
      <c r="C9" s="82"/>
      <c r="D9" s="84"/>
      <c r="E9" s="82"/>
      <c r="F9" s="82"/>
      <c r="G9" s="82"/>
      <c r="H9" s="82"/>
      <c r="I9" s="82"/>
    </row>
    <row r="10" spans="1:12" ht="24.95" customHeight="1" x14ac:dyDescent="0.2">
      <c r="A10" s="283">
        <v>36739</v>
      </c>
      <c r="B10" s="386"/>
      <c r="C10" s="82"/>
      <c r="D10" s="84"/>
      <c r="E10" s="82"/>
      <c r="F10" s="82"/>
      <c r="G10" s="82"/>
      <c r="H10" s="82"/>
      <c r="I10" s="82"/>
    </row>
    <row r="11" spans="1:12" ht="24.95" customHeight="1" x14ac:dyDescent="0.2">
      <c r="A11" s="283">
        <v>36770</v>
      </c>
      <c r="B11" s="386"/>
      <c r="C11" s="82"/>
      <c r="D11" s="84"/>
      <c r="E11" s="82"/>
      <c r="F11" s="82"/>
      <c r="G11" s="82"/>
      <c r="H11" s="82"/>
      <c r="I11" s="83"/>
    </row>
    <row r="12" spans="1:12" ht="24.95" customHeight="1" x14ac:dyDescent="0.2">
      <c r="A12" s="283">
        <v>36800</v>
      </c>
      <c r="B12" s="386"/>
      <c r="C12" s="82"/>
      <c r="D12" s="84"/>
      <c r="E12" s="82"/>
      <c r="F12" s="82"/>
      <c r="G12" s="82"/>
      <c r="H12" s="82"/>
      <c r="I12" s="83"/>
    </row>
    <row r="13" spans="1:12" ht="24.95" customHeight="1" x14ac:dyDescent="0.2">
      <c r="A13" s="283">
        <v>36831</v>
      </c>
      <c r="B13" s="386"/>
      <c r="C13" s="82"/>
      <c r="D13" s="84"/>
      <c r="E13" s="82"/>
      <c r="F13" s="82"/>
      <c r="G13" s="82"/>
      <c r="H13" s="82"/>
      <c r="I13" s="83"/>
    </row>
    <row r="14" spans="1:12" ht="24.95" customHeight="1" x14ac:dyDescent="0.2">
      <c r="A14" s="283">
        <v>36861</v>
      </c>
      <c r="B14" s="386"/>
      <c r="C14" s="82"/>
      <c r="D14" s="84"/>
      <c r="E14" s="82"/>
      <c r="F14" s="82"/>
      <c r="G14" s="82"/>
      <c r="H14" s="82"/>
      <c r="I14" s="83"/>
    </row>
    <row r="15" spans="1:12" ht="24.95" customHeight="1" x14ac:dyDescent="0.2">
      <c r="A15" s="276">
        <v>36892</v>
      </c>
      <c r="B15" s="959"/>
      <c r="C15" s="282"/>
      <c r="D15" s="282"/>
      <c r="E15" s="282"/>
      <c r="F15" s="282"/>
      <c r="G15" s="282"/>
      <c r="H15" s="282"/>
      <c r="I15" s="89"/>
    </row>
    <row r="16" spans="1:12" ht="24.95" customHeight="1" x14ac:dyDescent="0.2">
      <c r="A16" s="33">
        <v>36923</v>
      </c>
      <c r="B16" s="393"/>
      <c r="C16" s="89"/>
      <c r="D16" s="89"/>
      <c r="E16" s="89"/>
      <c r="F16" s="89"/>
      <c r="G16" s="89"/>
      <c r="H16" s="89"/>
      <c r="I16" s="89"/>
    </row>
    <row r="17" spans="1:9" ht="24.95" customHeight="1" x14ac:dyDescent="0.2">
      <c r="A17" s="33">
        <v>36951</v>
      </c>
      <c r="B17" s="393"/>
      <c r="C17" s="89"/>
      <c r="D17" s="89"/>
      <c r="E17" s="89"/>
      <c r="F17" s="89"/>
      <c r="G17" s="89"/>
      <c r="H17" s="89"/>
      <c r="I17" s="89"/>
    </row>
    <row r="18" spans="1:9" ht="24.95" customHeight="1" x14ac:dyDescent="0.2">
      <c r="A18" s="33">
        <v>36982</v>
      </c>
      <c r="B18" s="393"/>
      <c r="C18" s="89"/>
      <c r="D18" s="89"/>
      <c r="E18" s="89"/>
      <c r="F18" s="89"/>
      <c r="G18" s="89"/>
      <c r="H18" s="89"/>
      <c r="I18" s="89"/>
    </row>
    <row r="19" spans="1:9" ht="24.95" customHeight="1" x14ac:dyDescent="0.2">
      <c r="A19" s="33">
        <v>37012</v>
      </c>
      <c r="B19" s="393"/>
      <c r="C19" s="89"/>
      <c r="D19" s="89"/>
      <c r="E19" s="89"/>
      <c r="F19" s="89"/>
      <c r="G19" s="89"/>
      <c r="H19" s="89"/>
      <c r="I19" s="89"/>
    </row>
    <row r="20" spans="1:9" ht="24.95" customHeight="1" x14ac:dyDescent="0.2">
      <c r="A20" s="33">
        <v>37043</v>
      </c>
      <c r="B20" s="393"/>
      <c r="C20" s="89"/>
      <c r="D20" s="89"/>
      <c r="E20" s="89"/>
      <c r="F20" s="89"/>
      <c r="G20" s="89"/>
      <c r="H20" s="89"/>
      <c r="I20" s="89"/>
    </row>
    <row r="21" spans="1:9" ht="24.95" customHeight="1" x14ac:dyDescent="0.2">
      <c r="A21" s="33">
        <v>37073</v>
      </c>
      <c r="B21" s="393"/>
      <c r="C21" s="89"/>
      <c r="D21" s="89"/>
      <c r="E21" s="89"/>
      <c r="F21" s="89"/>
      <c r="G21" s="89"/>
      <c r="H21" s="89"/>
      <c r="I21" s="89"/>
    </row>
    <row r="22" spans="1:9" ht="24.95" customHeight="1" x14ac:dyDescent="0.2">
      <c r="A22" s="33">
        <v>37104</v>
      </c>
      <c r="B22" s="393"/>
      <c r="C22" s="89"/>
      <c r="D22" s="89"/>
      <c r="E22" s="89"/>
      <c r="F22" s="89"/>
      <c r="G22" s="89"/>
      <c r="H22" s="89"/>
      <c r="I22" s="89"/>
    </row>
    <row r="23" spans="1:9" ht="24.95" customHeight="1" x14ac:dyDescent="0.2">
      <c r="A23" s="33">
        <v>37135</v>
      </c>
      <c r="B23" s="393"/>
      <c r="C23" s="89"/>
      <c r="D23" s="89"/>
      <c r="E23" s="89"/>
      <c r="F23" s="89"/>
      <c r="G23" s="89"/>
      <c r="H23" s="89"/>
      <c r="I23" s="89"/>
    </row>
    <row r="24" spans="1:9" ht="24.95" customHeight="1" x14ac:dyDescent="0.2">
      <c r="A24" s="33">
        <v>37165</v>
      </c>
      <c r="B24" s="393"/>
      <c r="C24" s="89"/>
      <c r="D24" s="89"/>
      <c r="E24" s="89"/>
      <c r="F24" s="89"/>
      <c r="G24" s="89"/>
      <c r="H24" s="89"/>
      <c r="I24" s="89"/>
    </row>
    <row r="25" spans="1:9" ht="24.95" customHeight="1" x14ac:dyDescent="0.2">
      <c r="A25" s="33">
        <v>37196</v>
      </c>
      <c r="B25" s="393"/>
      <c r="C25" s="89"/>
      <c r="D25" s="89"/>
      <c r="E25" s="89"/>
      <c r="F25" s="89"/>
      <c r="G25" s="89"/>
      <c r="H25" s="89"/>
      <c r="I25" s="89"/>
    </row>
    <row r="26" spans="1:9" ht="24.95" customHeight="1" x14ac:dyDescent="0.2">
      <c r="A26" s="72">
        <v>37226</v>
      </c>
      <c r="B26" s="414"/>
      <c r="C26" s="101"/>
      <c r="D26" s="101"/>
      <c r="E26" s="101"/>
      <c r="F26" s="101"/>
      <c r="G26" s="101"/>
      <c r="H26" s="101"/>
      <c r="I26" s="89"/>
    </row>
    <row r="27" spans="1:9" ht="24.95" customHeight="1" x14ac:dyDescent="0.2">
      <c r="A27" s="279">
        <v>37257</v>
      </c>
      <c r="B27" s="395"/>
      <c r="C27" s="84"/>
      <c r="D27" s="84"/>
      <c r="E27" s="84"/>
      <c r="F27" s="84"/>
      <c r="G27" s="84"/>
      <c r="H27" s="84"/>
      <c r="I27" s="274"/>
    </row>
    <row r="28" spans="1:9" ht="24.95" customHeight="1" x14ac:dyDescent="0.2">
      <c r="A28" s="279">
        <v>37288</v>
      </c>
      <c r="B28" s="395"/>
      <c r="C28" s="84"/>
      <c r="D28" s="84"/>
      <c r="E28" s="84"/>
      <c r="F28" s="84"/>
      <c r="G28" s="84"/>
      <c r="H28" s="84"/>
      <c r="I28" s="274"/>
    </row>
    <row r="29" spans="1:9" ht="24.95" customHeight="1" x14ac:dyDescent="0.2">
      <c r="A29" s="279">
        <v>37316</v>
      </c>
      <c r="B29" s="395"/>
      <c r="C29" s="84"/>
      <c r="D29" s="84"/>
      <c r="E29" s="84"/>
      <c r="F29" s="84"/>
      <c r="G29" s="84"/>
      <c r="H29" s="84"/>
      <c r="I29" s="274"/>
    </row>
    <row r="30" spans="1:9" ht="24.95" customHeight="1" x14ac:dyDescent="0.2">
      <c r="A30" s="279">
        <v>37347</v>
      </c>
      <c r="B30" s="395"/>
      <c r="C30" s="84"/>
      <c r="D30" s="84"/>
      <c r="E30" s="84"/>
      <c r="F30" s="84"/>
      <c r="G30" s="84"/>
      <c r="H30" s="84"/>
      <c r="I30" s="92"/>
    </row>
    <row r="31" spans="1:9" ht="24.95" customHeight="1" x14ac:dyDescent="0.2">
      <c r="A31" s="279">
        <v>37377</v>
      </c>
      <c r="B31" s="395"/>
      <c r="C31" s="84"/>
      <c r="D31" s="84"/>
      <c r="E31" s="84"/>
      <c r="F31" s="84"/>
      <c r="G31" s="84"/>
      <c r="H31" s="84"/>
      <c r="I31" s="274"/>
    </row>
    <row r="32" spans="1:9" ht="24.95" customHeight="1" x14ac:dyDescent="0.2">
      <c r="A32" s="279">
        <v>37408</v>
      </c>
      <c r="B32" s="395"/>
      <c r="C32" s="84"/>
      <c r="D32" s="84"/>
      <c r="E32" s="84"/>
      <c r="F32" s="84"/>
      <c r="G32" s="84"/>
      <c r="H32" s="84"/>
      <c r="I32" s="274"/>
    </row>
    <row r="33" spans="1:9" ht="24.95" customHeight="1" x14ac:dyDescent="0.2">
      <c r="A33" s="279">
        <v>37438</v>
      </c>
      <c r="B33" s="395"/>
      <c r="C33" s="84"/>
      <c r="D33" s="84"/>
      <c r="E33" s="84"/>
      <c r="F33" s="84"/>
      <c r="G33" s="84"/>
      <c r="H33" s="84"/>
      <c r="I33" s="274"/>
    </row>
    <row r="34" spans="1:9" ht="24.95" customHeight="1" x14ac:dyDescent="0.2">
      <c r="A34" s="279">
        <v>37469</v>
      </c>
      <c r="B34" s="395"/>
      <c r="C34" s="84"/>
      <c r="D34" s="84"/>
      <c r="E34" s="84"/>
      <c r="F34" s="84"/>
      <c r="G34" s="84"/>
      <c r="H34" s="84"/>
      <c r="I34" s="274"/>
    </row>
    <row r="35" spans="1:9" ht="24.95" customHeight="1" x14ac:dyDescent="0.2">
      <c r="A35" s="279">
        <v>37500</v>
      </c>
      <c r="B35" s="395"/>
      <c r="C35" s="84"/>
      <c r="D35" s="84"/>
      <c r="E35" s="84"/>
      <c r="F35" s="84"/>
      <c r="G35" s="84"/>
      <c r="H35" s="84"/>
      <c r="I35" s="274"/>
    </row>
    <row r="36" spans="1:9" ht="24.95" customHeight="1" x14ac:dyDescent="0.2">
      <c r="A36" s="279">
        <v>37530</v>
      </c>
      <c r="B36" s="395"/>
      <c r="C36" s="84"/>
      <c r="D36" s="84"/>
      <c r="E36" s="84"/>
      <c r="F36" s="84"/>
      <c r="G36" s="84"/>
      <c r="H36" s="84"/>
      <c r="I36" s="274"/>
    </row>
    <row r="37" spans="1:9" ht="24.95" customHeight="1" x14ac:dyDescent="0.2">
      <c r="A37" s="279">
        <v>37561</v>
      </c>
      <c r="B37" s="395"/>
      <c r="C37" s="84"/>
      <c r="D37" s="84"/>
      <c r="E37" s="84"/>
      <c r="F37" s="84"/>
      <c r="G37" s="84"/>
      <c r="H37" s="84"/>
      <c r="I37" s="274"/>
    </row>
    <row r="38" spans="1:9" ht="24.95" customHeight="1" x14ac:dyDescent="0.2">
      <c r="A38" s="279">
        <v>37591</v>
      </c>
      <c r="B38" s="395"/>
      <c r="C38" s="84"/>
      <c r="D38" s="84"/>
      <c r="E38" s="84"/>
      <c r="F38" s="84"/>
      <c r="G38" s="84"/>
      <c r="H38" s="94"/>
      <c r="I38" s="275"/>
    </row>
    <row r="39" spans="1:9" ht="24.95" customHeight="1" x14ac:dyDescent="0.2">
      <c r="A39" s="276">
        <v>37622</v>
      </c>
      <c r="B39" s="357"/>
      <c r="C39" s="97"/>
      <c r="D39" s="277"/>
      <c r="E39" s="278"/>
      <c r="F39" s="278"/>
      <c r="G39" s="278"/>
      <c r="H39" s="96"/>
      <c r="I39" s="97"/>
    </row>
    <row r="40" spans="1:9" ht="24.95" customHeight="1" x14ac:dyDescent="0.2">
      <c r="A40" s="33">
        <v>37653</v>
      </c>
      <c r="B40" s="963"/>
      <c r="C40" s="96"/>
      <c r="D40" s="287"/>
      <c r="E40" s="96"/>
      <c r="F40" s="96"/>
      <c r="G40" s="96"/>
      <c r="H40" s="97"/>
      <c r="I40" s="96"/>
    </row>
    <row r="41" spans="1:9" ht="24.95" customHeight="1" x14ac:dyDescent="0.2">
      <c r="A41" s="98">
        <v>37681</v>
      </c>
      <c r="B41" s="965"/>
      <c r="C41" s="89"/>
      <c r="D41" s="99"/>
      <c r="E41" s="97"/>
      <c r="F41" s="97"/>
      <c r="G41" s="97"/>
      <c r="H41" s="97"/>
      <c r="I41" s="96"/>
    </row>
    <row r="42" spans="1:9" ht="24.95" customHeight="1" x14ac:dyDescent="0.2">
      <c r="A42" s="33">
        <v>37712</v>
      </c>
      <c r="B42" s="357"/>
      <c r="C42" s="97"/>
      <c r="D42" s="288"/>
      <c r="E42" s="97"/>
      <c r="F42" s="97"/>
      <c r="G42" s="97"/>
      <c r="H42" s="97"/>
      <c r="I42" s="96"/>
    </row>
    <row r="43" spans="1:9" ht="24.95" customHeight="1" x14ac:dyDescent="0.2">
      <c r="A43" s="33">
        <v>37742</v>
      </c>
      <c r="B43" s="965"/>
      <c r="C43" s="97"/>
      <c r="D43" s="288"/>
      <c r="E43" s="97"/>
      <c r="F43" s="97"/>
      <c r="G43" s="97"/>
      <c r="H43" s="97"/>
      <c r="I43" s="96"/>
    </row>
    <row r="44" spans="1:9" ht="24.95" customHeight="1" x14ac:dyDescent="0.2">
      <c r="A44" s="33">
        <v>37773</v>
      </c>
      <c r="B44" s="965"/>
      <c r="C44" s="97"/>
      <c r="D44" s="288"/>
      <c r="E44" s="97"/>
      <c r="F44" s="97"/>
      <c r="G44" s="97"/>
      <c r="H44" s="97"/>
      <c r="I44" s="97"/>
    </row>
    <row r="45" spans="1:9" ht="24.95" customHeight="1" x14ac:dyDescent="0.2">
      <c r="A45" s="33">
        <v>37803</v>
      </c>
      <c r="B45" s="965"/>
      <c r="C45" s="97"/>
      <c r="D45" s="288"/>
      <c r="E45" s="97"/>
      <c r="F45" s="97"/>
      <c r="G45" s="97"/>
      <c r="H45" s="97"/>
      <c r="I45" s="97"/>
    </row>
    <row r="46" spans="1:9" ht="24.95" customHeight="1" x14ac:dyDescent="0.2">
      <c r="A46" s="33">
        <v>37834</v>
      </c>
      <c r="B46" s="965"/>
      <c r="C46" s="97"/>
      <c r="D46" s="288"/>
      <c r="E46" s="97"/>
      <c r="F46" s="97"/>
      <c r="G46" s="97"/>
      <c r="H46" s="97"/>
      <c r="I46" s="97"/>
    </row>
    <row r="47" spans="1:9" ht="24.95" customHeight="1" x14ac:dyDescent="0.2">
      <c r="A47" s="33">
        <v>37865</v>
      </c>
      <c r="B47" s="965"/>
      <c r="C47" s="97"/>
      <c r="D47" s="288"/>
      <c r="E47" s="97"/>
      <c r="F47" s="97"/>
      <c r="G47" s="97"/>
      <c r="H47" s="97"/>
      <c r="I47" s="97"/>
    </row>
    <row r="48" spans="1:9" ht="24.95" customHeight="1" x14ac:dyDescent="0.2">
      <c r="A48" s="33">
        <v>37895</v>
      </c>
      <c r="B48" s="965"/>
      <c r="C48" s="97"/>
      <c r="D48" s="288"/>
      <c r="E48" s="97"/>
      <c r="F48" s="97"/>
      <c r="G48" s="97"/>
      <c r="H48" s="97"/>
      <c r="I48" s="97"/>
    </row>
    <row r="49" spans="1:9" ht="24.95" customHeight="1" x14ac:dyDescent="0.2">
      <c r="A49" s="33">
        <v>37926</v>
      </c>
      <c r="B49" s="965"/>
      <c r="C49" s="97"/>
      <c r="D49" s="288"/>
      <c r="E49" s="97"/>
      <c r="F49" s="97"/>
      <c r="G49" s="97"/>
      <c r="H49" s="97"/>
      <c r="I49" s="97"/>
    </row>
    <row r="50" spans="1:9" ht="24.95" customHeight="1" x14ac:dyDescent="0.2">
      <c r="A50" s="72">
        <v>37956</v>
      </c>
      <c r="B50" s="412"/>
      <c r="C50" s="100"/>
      <c r="D50" s="101"/>
      <c r="E50" s="100"/>
      <c r="F50" s="100"/>
      <c r="G50" s="100"/>
      <c r="H50" s="89"/>
      <c r="I50" s="97"/>
    </row>
    <row r="51" spans="1:9" ht="24.95" customHeight="1" x14ac:dyDescent="0.2">
      <c r="A51" s="279">
        <v>37990</v>
      </c>
      <c r="B51" s="395"/>
      <c r="C51" s="84"/>
      <c r="D51" s="84"/>
      <c r="E51" s="84"/>
      <c r="F51" s="84"/>
      <c r="G51" s="84"/>
      <c r="H51" s="93"/>
      <c r="I51" s="93"/>
    </row>
    <row r="52" spans="1:9" ht="24.95" customHeight="1" x14ac:dyDescent="0.2">
      <c r="A52" s="279">
        <v>38021</v>
      </c>
      <c r="B52" s="395"/>
      <c r="C52" s="84"/>
      <c r="D52" s="84"/>
      <c r="E52" s="84"/>
      <c r="F52" s="84"/>
      <c r="G52" s="84"/>
      <c r="H52" s="84"/>
      <c r="I52" s="84"/>
    </row>
    <row r="53" spans="1:9" ht="24.95" customHeight="1" x14ac:dyDescent="0.2">
      <c r="A53" s="279">
        <v>38050</v>
      </c>
      <c r="B53" s="395"/>
      <c r="C53" s="84"/>
      <c r="D53" s="84"/>
      <c r="E53" s="84"/>
      <c r="F53" s="84"/>
      <c r="G53" s="84"/>
      <c r="H53" s="84"/>
      <c r="I53" s="84"/>
    </row>
    <row r="54" spans="1:9" ht="24.95" customHeight="1" x14ac:dyDescent="0.2">
      <c r="A54" s="279">
        <v>38081</v>
      </c>
      <c r="B54" s="395"/>
      <c r="C54" s="84"/>
      <c r="D54" s="84"/>
      <c r="E54" s="84"/>
      <c r="F54" s="84"/>
      <c r="G54" s="84"/>
      <c r="H54" s="84"/>
      <c r="I54" s="84"/>
    </row>
    <row r="55" spans="1:9" ht="24.95" customHeight="1" x14ac:dyDescent="0.2">
      <c r="A55" s="279">
        <v>38111</v>
      </c>
      <c r="B55" s="395"/>
      <c r="C55" s="84"/>
      <c r="D55" s="84"/>
      <c r="E55" s="84"/>
      <c r="F55" s="84"/>
      <c r="G55" s="84"/>
      <c r="H55" s="84"/>
      <c r="I55" s="84"/>
    </row>
    <row r="56" spans="1:9" ht="24.95" customHeight="1" x14ac:dyDescent="0.2">
      <c r="A56" s="279">
        <v>38142</v>
      </c>
      <c r="B56" s="395"/>
      <c r="C56" s="84"/>
      <c r="D56" s="84"/>
      <c r="E56" s="84"/>
      <c r="F56" s="84"/>
      <c r="G56" s="84"/>
      <c r="H56" s="84"/>
      <c r="I56" s="84"/>
    </row>
    <row r="57" spans="1:9" ht="24.95" customHeight="1" x14ac:dyDescent="0.2">
      <c r="A57" s="279">
        <v>38172</v>
      </c>
      <c r="B57" s="395"/>
      <c r="C57" s="84"/>
      <c r="D57" s="84"/>
      <c r="E57" s="84"/>
      <c r="F57" s="84"/>
      <c r="G57" s="84"/>
      <c r="H57" s="84"/>
      <c r="I57" s="84"/>
    </row>
    <row r="58" spans="1:9" ht="24.95" customHeight="1" x14ac:dyDescent="0.2">
      <c r="A58" s="279">
        <v>38203</v>
      </c>
      <c r="B58" s="395"/>
      <c r="C58" s="84"/>
      <c r="D58" s="84"/>
      <c r="E58" s="84"/>
      <c r="F58" s="84"/>
      <c r="G58" s="84"/>
      <c r="H58" s="84"/>
      <c r="I58" s="84"/>
    </row>
    <row r="59" spans="1:9" ht="24.95" customHeight="1" x14ac:dyDescent="0.2">
      <c r="A59" s="279">
        <v>38234</v>
      </c>
      <c r="B59" s="395"/>
      <c r="C59" s="84"/>
      <c r="D59" s="84"/>
      <c r="E59" s="84"/>
      <c r="F59" s="84"/>
      <c r="G59" s="84"/>
      <c r="H59" s="84"/>
      <c r="I59" s="84"/>
    </row>
    <row r="60" spans="1:9" ht="24.95" customHeight="1" x14ac:dyDescent="0.2">
      <c r="A60" s="279">
        <v>38264</v>
      </c>
      <c r="B60" s="395"/>
      <c r="C60" s="84"/>
      <c r="D60" s="84"/>
      <c r="E60" s="84"/>
      <c r="F60" s="84"/>
      <c r="G60" s="84"/>
      <c r="H60" s="84"/>
      <c r="I60" s="84"/>
    </row>
    <row r="61" spans="1:9" ht="24.95" customHeight="1" x14ac:dyDescent="0.2">
      <c r="A61" s="279">
        <v>38295</v>
      </c>
      <c r="B61" s="395"/>
      <c r="C61" s="84"/>
      <c r="D61" s="84"/>
      <c r="E61" s="84"/>
      <c r="F61" s="84"/>
      <c r="G61" s="84"/>
      <c r="H61" s="84"/>
      <c r="I61" s="84"/>
    </row>
    <row r="62" spans="1:9" ht="24.95" customHeight="1" x14ac:dyDescent="0.2">
      <c r="A62" s="279">
        <v>38325</v>
      </c>
      <c r="B62" s="395"/>
      <c r="C62" s="84"/>
      <c r="D62" s="84"/>
      <c r="E62" s="84"/>
      <c r="F62" s="84"/>
      <c r="G62" s="84"/>
      <c r="H62" s="84"/>
      <c r="I62" s="91"/>
    </row>
    <row r="63" spans="1:9" ht="24.95" customHeight="1" x14ac:dyDescent="0.2">
      <c r="A63" s="285">
        <v>38357</v>
      </c>
      <c r="B63" s="405"/>
      <c r="C63" s="89"/>
      <c r="D63" s="89"/>
      <c r="E63" s="89"/>
      <c r="F63" s="89"/>
      <c r="G63" s="89"/>
      <c r="H63" s="89"/>
      <c r="I63" s="89"/>
    </row>
    <row r="64" spans="1:9" ht="24.95" customHeight="1" x14ac:dyDescent="0.2">
      <c r="A64" s="286">
        <v>38388</v>
      </c>
      <c r="B64" s="967"/>
      <c r="C64" s="270"/>
      <c r="D64" s="270"/>
      <c r="E64" s="270"/>
      <c r="F64" s="270"/>
      <c r="G64" s="270"/>
      <c r="H64" s="270"/>
      <c r="I64" s="270"/>
    </row>
    <row r="65" spans="1:10" ht="24.95" customHeight="1" x14ac:dyDescent="0.2">
      <c r="A65" s="286">
        <v>38416</v>
      </c>
      <c r="B65" s="967"/>
      <c r="C65" s="270"/>
      <c r="D65" s="270"/>
      <c r="E65" s="270"/>
      <c r="F65" s="270"/>
      <c r="G65" s="270"/>
      <c r="H65" s="270"/>
      <c r="I65" s="270"/>
    </row>
    <row r="66" spans="1:10" ht="24.95" customHeight="1" x14ac:dyDescent="0.2">
      <c r="A66" s="286">
        <v>38447</v>
      </c>
      <c r="B66" s="967"/>
      <c r="C66" s="270"/>
      <c r="D66" s="270"/>
      <c r="E66" s="270"/>
      <c r="F66" s="270"/>
      <c r="G66" s="270"/>
      <c r="H66" s="270"/>
      <c r="I66" s="270"/>
    </row>
    <row r="67" spans="1:10" ht="24.95" customHeight="1" x14ac:dyDescent="0.2">
      <c r="A67" s="286">
        <v>38477</v>
      </c>
      <c r="B67" s="967"/>
      <c r="C67" s="270"/>
      <c r="D67" s="270"/>
      <c r="E67" s="270"/>
      <c r="F67" s="270"/>
      <c r="G67" s="270"/>
      <c r="H67" s="270"/>
      <c r="I67" s="270"/>
    </row>
    <row r="68" spans="1:10" ht="24.95" customHeight="1" x14ac:dyDescent="0.2">
      <c r="A68" s="286">
        <v>38508</v>
      </c>
      <c r="B68" s="967"/>
      <c r="C68" s="270"/>
      <c r="D68" s="270"/>
      <c r="E68" s="270"/>
      <c r="F68" s="270"/>
      <c r="G68" s="270"/>
      <c r="H68" s="270"/>
      <c r="I68" s="270"/>
    </row>
    <row r="69" spans="1:10" ht="24.95" customHeight="1" x14ac:dyDescent="0.2">
      <c r="A69" s="286">
        <v>38538</v>
      </c>
      <c r="B69" s="967"/>
      <c r="C69" s="270"/>
      <c r="D69" s="270"/>
      <c r="E69" s="270"/>
      <c r="F69" s="270"/>
      <c r="G69" s="270"/>
      <c r="H69" s="270"/>
      <c r="I69" s="270"/>
    </row>
    <row r="70" spans="1:10" ht="24.95" customHeight="1" x14ac:dyDescent="0.2">
      <c r="A70" s="286">
        <v>38569</v>
      </c>
      <c r="B70" s="967"/>
      <c r="C70" s="270"/>
      <c r="D70" s="270"/>
      <c r="E70" s="270"/>
      <c r="F70" s="270"/>
      <c r="G70" s="270"/>
      <c r="H70" s="270"/>
      <c r="I70" s="270"/>
    </row>
    <row r="71" spans="1:10" ht="24.95" customHeight="1" x14ac:dyDescent="0.2">
      <c r="A71" s="286">
        <v>38600</v>
      </c>
      <c r="B71" s="967"/>
      <c r="C71" s="270"/>
      <c r="D71" s="270"/>
      <c r="E71" s="270"/>
      <c r="F71" s="270"/>
      <c r="G71" s="270"/>
      <c r="H71" s="270"/>
      <c r="I71" s="270"/>
    </row>
    <row r="72" spans="1:10" ht="24.95" customHeight="1" x14ac:dyDescent="0.2">
      <c r="A72" s="286">
        <v>38630</v>
      </c>
      <c r="B72" s="967"/>
      <c r="C72" s="270"/>
      <c r="D72" s="270"/>
      <c r="E72" s="270"/>
      <c r="F72" s="270"/>
      <c r="G72" s="270"/>
      <c r="H72" s="270"/>
      <c r="I72" s="270"/>
    </row>
    <row r="73" spans="1:10" ht="24.95" customHeight="1" x14ac:dyDescent="0.2">
      <c r="A73" s="286">
        <v>38661</v>
      </c>
      <c r="B73" s="967"/>
      <c r="C73" s="270"/>
      <c r="D73" s="270"/>
      <c r="E73" s="270"/>
      <c r="F73" s="270"/>
      <c r="G73" s="270"/>
      <c r="H73" s="270"/>
      <c r="I73" s="270"/>
    </row>
    <row r="74" spans="1:10" ht="24.95" customHeight="1" thickBot="1" x14ac:dyDescent="0.25">
      <c r="A74" s="290">
        <v>38691</v>
      </c>
      <c r="B74" s="980"/>
      <c r="C74" s="291"/>
      <c r="D74" s="291"/>
      <c r="E74" s="291"/>
      <c r="F74" s="291"/>
      <c r="G74" s="291"/>
      <c r="H74" s="291"/>
      <c r="I74" s="291"/>
    </row>
    <row r="75" spans="1:10" ht="24.95" customHeight="1" x14ac:dyDescent="0.2">
      <c r="A75" s="129">
        <v>38723</v>
      </c>
    </row>
    <row r="76" spans="1:10" ht="24.95" customHeight="1" x14ac:dyDescent="0.2">
      <c r="A76" s="132">
        <v>38754</v>
      </c>
    </row>
    <row r="77" spans="1:10" ht="24.95" customHeight="1" x14ac:dyDescent="0.2">
      <c r="A77" s="132">
        <v>38782</v>
      </c>
    </row>
    <row r="78" spans="1:10" ht="24.95" customHeight="1" x14ac:dyDescent="0.2">
      <c r="A78" s="132">
        <v>38813</v>
      </c>
    </row>
    <row r="79" spans="1:10" ht="24.95" customHeight="1" x14ac:dyDescent="0.2">
      <c r="A79" s="132">
        <v>38843</v>
      </c>
      <c r="B79" s="440"/>
      <c r="C79" s="271"/>
      <c r="D79" s="271"/>
      <c r="E79" s="271"/>
      <c r="F79" s="271"/>
      <c r="G79" s="271"/>
      <c r="H79" s="271"/>
      <c r="I79" s="272"/>
      <c r="J79" s="292"/>
    </row>
    <row r="80" spans="1:10" ht="24.95" customHeight="1" x14ac:dyDescent="0.2">
      <c r="A80" s="132">
        <v>38874</v>
      </c>
      <c r="B80" s="440"/>
      <c r="C80" s="271"/>
      <c r="D80" s="271"/>
      <c r="E80" s="271"/>
      <c r="F80" s="271"/>
      <c r="G80" s="271"/>
      <c r="H80" s="271"/>
      <c r="I80" s="272"/>
      <c r="J80" s="292"/>
    </row>
    <row r="81" spans="1:10" ht="24.95" customHeight="1" x14ac:dyDescent="0.2">
      <c r="A81" s="132">
        <v>38904</v>
      </c>
      <c r="B81" s="440"/>
      <c r="C81" s="271"/>
      <c r="D81" s="271"/>
      <c r="E81" s="271"/>
      <c r="F81" s="271"/>
      <c r="G81" s="271"/>
      <c r="H81" s="271"/>
      <c r="I81" s="272"/>
      <c r="J81" s="292"/>
    </row>
    <row r="82" spans="1:10" ht="24.95" customHeight="1" x14ac:dyDescent="0.2">
      <c r="A82" s="132">
        <v>38935</v>
      </c>
      <c r="B82" s="440"/>
      <c r="C82" s="271"/>
      <c r="D82" s="271"/>
      <c r="E82" s="271"/>
      <c r="F82" s="271"/>
      <c r="G82" s="271"/>
      <c r="H82" s="271"/>
      <c r="I82" s="272"/>
      <c r="J82" s="292"/>
    </row>
    <row r="83" spans="1:10" ht="24.95" customHeight="1" x14ac:dyDescent="0.2">
      <c r="A83" s="132">
        <v>38966</v>
      </c>
      <c r="B83" s="440"/>
      <c r="C83" s="271"/>
      <c r="D83" s="271"/>
      <c r="E83" s="271"/>
      <c r="F83" s="271"/>
      <c r="G83" s="271"/>
      <c r="H83" s="271"/>
      <c r="I83" s="272"/>
      <c r="J83" s="292"/>
    </row>
    <row r="84" spans="1:10" ht="24.95" customHeight="1" x14ac:dyDescent="0.2">
      <c r="A84" s="132">
        <v>38996</v>
      </c>
      <c r="B84" s="440"/>
      <c r="C84" s="271"/>
      <c r="D84" s="271"/>
      <c r="E84" s="271"/>
      <c r="F84" s="271"/>
      <c r="G84" s="271"/>
      <c r="H84" s="271"/>
      <c r="I84" s="272"/>
      <c r="J84" s="292"/>
    </row>
    <row r="85" spans="1:10" ht="24.95" customHeight="1" x14ac:dyDescent="0.2">
      <c r="A85" s="132">
        <v>39027</v>
      </c>
      <c r="B85" s="440"/>
      <c r="C85" s="271"/>
      <c r="D85" s="271"/>
      <c r="E85" s="271"/>
      <c r="F85" s="271"/>
      <c r="G85" s="271"/>
      <c r="H85" s="271"/>
      <c r="I85" s="272"/>
      <c r="J85" s="292"/>
    </row>
    <row r="86" spans="1:10" ht="24.95" customHeight="1" thickBot="1" x14ac:dyDescent="0.25">
      <c r="A86" s="321">
        <v>39057</v>
      </c>
      <c r="B86" s="981"/>
      <c r="C86" s="296"/>
      <c r="D86" s="296"/>
      <c r="E86" s="296"/>
      <c r="F86" s="296"/>
      <c r="G86" s="296"/>
      <c r="H86" s="296"/>
      <c r="I86" s="297"/>
      <c r="J86" s="292"/>
    </row>
    <row r="87" spans="1:10" ht="24.95" customHeight="1" x14ac:dyDescent="0.2">
      <c r="A87" s="302">
        <v>39088</v>
      </c>
      <c r="B87" s="325">
        <v>203015</v>
      </c>
      <c r="C87" s="322">
        <v>335000</v>
      </c>
      <c r="D87" s="322">
        <v>584500</v>
      </c>
      <c r="E87" s="322">
        <v>822652</v>
      </c>
      <c r="F87" s="322">
        <v>1695000</v>
      </c>
      <c r="G87" s="322">
        <v>2700000</v>
      </c>
      <c r="H87" s="322">
        <v>5975000</v>
      </c>
      <c r="I87" s="322">
        <v>406000</v>
      </c>
      <c r="J87" s="323">
        <v>1787500</v>
      </c>
    </row>
    <row r="88" spans="1:10" ht="24.95" customHeight="1" x14ac:dyDescent="0.2">
      <c r="A88" s="303">
        <v>39119</v>
      </c>
      <c r="B88" s="326">
        <v>200945</v>
      </c>
      <c r="C88" s="295">
        <v>335000</v>
      </c>
      <c r="D88" s="295">
        <v>585000</v>
      </c>
      <c r="E88" s="295">
        <v>847500</v>
      </c>
      <c r="F88" s="295">
        <v>1379060</v>
      </c>
      <c r="G88" s="295">
        <v>2500000</v>
      </c>
      <c r="H88" s="295">
        <v>6300000</v>
      </c>
      <c r="I88" s="295">
        <v>399000</v>
      </c>
      <c r="J88" s="324">
        <v>1750000</v>
      </c>
    </row>
    <row r="89" spans="1:10" ht="24.95" customHeight="1" x14ac:dyDescent="0.2">
      <c r="A89" s="303">
        <v>39147</v>
      </c>
      <c r="B89" s="326">
        <v>203000</v>
      </c>
      <c r="C89" s="295">
        <v>330000</v>
      </c>
      <c r="D89" s="295">
        <v>585000</v>
      </c>
      <c r="E89" s="295">
        <v>850000</v>
      </c>
      <c r="F89" s="295">
        <v>1360000</v>
      </c>
      <c r="G89" s="295">
        <v>2687500</v>
      </c>
      <c r="H89" s="295">
        <v>6175000</v>
      </c>
      <c r="I89" s="295">
        <v>390000</v>
      </c>
      <c r="J89" s="324">
        <v>1762500</v>
      </c>
    </row>
    <row r="90" spans="1:10" ht="24.95" customHeight="1" x14ac:dyDescent="0.2">
      <c r="A90" s="303">
        <v>39178</v>
      </c>
      <c r="B90" s="326">
        <v>203015</v>
      </c>
      <c r="C90" s="295">
        <v>333750</v>
      </c>
      <c r="D90" s="295">
        <v>589750</v>
      </c>
      <c r="E90" s="295">
        <v>850000</v>
      </c>
      <c r="F90" s="295">
        <v>1350000</v>
      </c>
      <c r="G90" s="295">
        <v>2795000</v>
      </c>
      <c r="H90" s="295">
        <v>5900000</v>
      </c>
      <c r="I90" s="295">
        <v>395000</v>
      </c>
      <c r="J90" s="324">
        <v>1789100</v>
      </c>
    </row>
    <row r="91" spans="1:10" ht="24.95" customHeight="1" x14ac:dyDescent="0.2">
      <c r="A91" s="303">
        <v>39208</v>
      </c>
      <c r="B91" s="326">
        <v>201350</v>
      </c>
      <c r="C91" s="295">
        <v>330000</v>
      </c>
      <c r="D91" s="295">
        <v>585000</v>
      </c>
      <c r="E91" s="295">
        <v>850000</v>
      </c>
      <c r="F91" s="295">
        <v>1336500</v>
      </c>
      <c r="G91" s="295">
        <v>2675000</v>
      </c>
      <c r="H91" s="295">
        <v>5900000</v>
      </c>
      <c r="I91" s="295">
        <v>389000</v>
      </c>
      <c r="J91" s="324">
        <v>1777500</v>
      </c>
    </row>
    <row r="92" spans="1:10" ht="24.95" customHeight="1" x14ac:dyDescent="0.2">
      <c r="A92" s="303">
        <v>39239</v>
      </c>
      <c r="B92" s="326">
        <v>200955</v>
      </c>
      <c r="C92" s="295">
        <v>330000</v>
      </c>
      <c r="D92" s="295">
        <v>590000</v>
      </c>
      <c r="E92" s="295">
        <v>850000</v>
      </c>
      <c r="F92" s="295">
        <v>1333000</v>
      </c>
      <c r="G92" s="295">
        <v>2675000</v>
      </c>
      <c r="H92" s="295">
        <v>6050000</v>
      </c>
      <c r="I92" s="295">
        <v>386000</v>
      </c>
      <c r="J92" s="324">
        <v>1756250</v>
      </c>
    </row>
    <row r="93" spans="1:10" ht="24.95" customHeight="1" x14ac:dyDescent="0.2">
      <c r="A93" s="303">
        <v>39269</v>
      </c>
      <c r="B93" s="326">
        <v>200945</v>
      </c>
      <c r="C93" s="295">
        <v>330000</v>
      </c>
      <c r="D93" s="295">
        <v>585000</v>
      </c>
      <c r="E93" s="295">
        <v>849000</v>
      </c>
      <c r="F93" s="295">
        <v>1336500</v>
      </c>
      <c r="G93" s="295">
        <v>2675000</v>
      </c>
      <c r="H93" s="295">
        <v>6000000</v>
      </c>
      <c r="I93" s="295">
        <v>385000</v>
      </c>
      <c r="J93" s="324">
        <v>1763750</v>
      </c>
    </row>
    <row r="94" spans="1:10" ht="24.95" customHeight="1" x14ac:dyDescent="0.2">
      <c r="A94" s="303">
        <v>39300</v>
      </c>
      <c r="B94" s="326">
        <v>200698</v>
      </c>
      <c r="C94" s="295">
        <v>331000</v>
      </c>
      <c r="D94" s="295">
        <v>590000</v>
      </c>
      <c r="E94" s="295">
        <v>849000</v>
      </c>
      <c r="F94" s="295">
        <v>1325000</v>
      </c>
      <c r="G94" s="295">
        <v>2665000</v>
      </c>
      <c r="H94" s="295">
        <v>5925000</v>
      </c>
      <c r="I94" s="295">
        <v>385000</v>
      </c>
      <c r="J94" s="324">
        <v>1750000</v>
      </c>
    </row>
    <row r="95" spans="1:10" ht="24.95" customHeight="1" x14ac:dyDescent="0.2">
      <c r="A95" s="303">
        <v>39331</v>
      </c>
      <c r="B95" s="326">
        <v>200460</v>
      </c>
      <c r="C95" s="295">
        <v>331000</v>
      </c>
      <c r="D95" s="295">
        <v>595000</v>
      </c>
      <c r="E95" s="295">
        <v>850000</v>
      </c>
      <c r="F95" s="295">
        <v>1300000</v>
      </c>
      <c r="G95" s="295">
        <v>2670000</v>
      </c>
      <c r="H95" s="295">
        <v>5825000</v>
      </c>
      <c r="I95" s="295">
        <v>381000</v>
      </c>
      <c r="J95" s="324">
        <v>1750000</v>
      </c>
    </row>
    <row r="96" spans="1:10" ht="24.95" customHeight="1" x14ac:dyDescent="0.2">
      <c r="A96" s="303">
        <v>39361</v>
      </c>
      <c r="B96" s="326">
        <v>200000</v>
      </c>
      <c r="C96" s="295">
        <v>334000</v>
      </c>
      <c r="D96" s="295">
        <v>590000</v>
      </c>
      <c r="E96" s="295">
        <v>849000</v>
      </c>
      <c r="F96" s="295">
        <v>1300000</v>
      </c>
      <c r="G96" s="295">
        <v>2665000</v>
      </c>
      <c r="H96" s="295">
        <v>5825000</v>
      </c>
      <c r="I96" s="295">
        <v>380000</v>
      </c>
      <c r="J96" s="324">
        <v>1750000</v>
      </c>
    </row>
    <row r="97" spans="1:12" ht="24.95" customHeight="1" x14ac:dyDescent="0.2">
      <c r="A97" s="303">
        <v>39392</v>
      </c>
      <c r="B97" s="326">
        <v>200000</v>
      </c>
      <c r="C97" s="295">
        <v>332000</v>
      </c>
      <c r="D97" s="295">
        <v>590000</v>
      </c>
      <c r="E97" s="295">
        <v>843500</v>
      </c>
      <c r="F97" s="295">
        <v>1300000</v>
      </c>
      <c r="G97" s="295">
        <v>2650000</v>
      </c>
      <c r="H97" s="295">
        <v>5825000</v>
      </c>
      <c r="I97" s="295">
        <v>380000</v>
      </c>
      <c r="J97" s="324">
        <v>1750000</v>
      </c>
    </row>
    <row r="98" spans="1:12" ht="24.95" customHeight="1" thickBot="1" x14ac:dyDescent="0.25">
      <c r="A98" s="330">
        <v>39422</v>
      </c>
      <c r="B98" s="332">
        <v>200000</v>
      </c>
      <c r="C98" s="333">
        <v>330000</v>
      </c>
      <c r="D98" s="333">
        <v>588250</v>
      </c>
      <c r="E98" s="333">
        <v>849000</v>
      </c>
      <c r="F98" s="333">
        <v>1300000</v>
      </c>
      <c r="G98" s="333">
        <v>2650000</v>
      </c>
      <c r="H98" s="333">
        <v>5800000</v>
      </c>
      <c r="I98" s="333">
        <v>378500</v>
      </c>
      <c r="J98" s="334">
        <v>1730000</v>
      </c>
      <c r="K98" s="1059">
        <f>I98/I87</f>
        <v>0.93226600985221675</v>
      </c>
    </row>
    <row r="99" spans="1:12" ht="24.95" customHeight="1" x14ac:dyDescent="0.2">
      <c r="A99" s="441">
        <v>39453</v>
      </c>
      <c r="B99" s="444">
        <v>180000</v>
      </c>
      <c r="C99" s="336">
        <v>342250</v>
      </c>
      <c r="D99" s="335">
        <v>600000</v>
      </c>
      <c r="E99" s="336">
        <v>900000</v>
      </c>
      <c r="F99" s="336">
        <v>1337500</v>
      </c>
      <c r="G99" s="336">
        <v>3000000</v>
      </c>
      <c r="H99" s="336">
        <v>5450000</v>
      </c>
      <c r="I99" s="335">
        <v>385000</v>
      </c>
      <c r="J99" s="337">
        <v>1580000</v>
      </c>
      <c r="K99" s="1059">
        <f>I99/I99</f>
        <v>1</v>
      </c>
      <c r="L99" s="1059">
        <f>I99/I87</f>
        <v>0.94827586206896552</v>
      </c>
    </row>
    <row r="100" spans="1:12" ht="24.95" customHeight="1" x14ac:dyDescent="0.2">
      <c r="A100" s="442">
        <v>39484</v>
      </c>
      <c r="B100" s="445">
        <v>185000</v>
      </c>
      <c r="C100" s="373">
        <v>335000</v>
      </c>
      <c r="D100" s="440">
        <v>580000</v>
      </c>
      <c r="E100" s="373">
        <v>862500</v>
      </c>
      <c r="F100" s="373">
        <v>1288000</v>
      </c>
      <c r="G100" s="373">
        <v>2897500</v>
      </c>
      <c r="H100" s="373">
        <v>5475000</v>
      </c>
      <c r="I100" s="373">
        <v>370000</v>
      </c>
      <c r="J100" s="423">
        <v>1662500</v>
      </c>
      <c r="K100" s="1059">
        <f>I100/I99</f>
        <v>0.96103896103896103</v>
      </c>
      <c r="L100" s="1059">
        <f t="shared" ref="L100:L108" si="0">I100/I88</f>
        <v>0.92731829573934832</v>
      </c>
    </row>
    <row r="101" spans="1:12" ht="24.95" customHeight="1" x14ac:dyDescent="0.2">
      <c r="A101" s="442">
        <v>39513</v>
      </c>
      <c r="B101" s="445">
        <v>189950</v>
      </c>
      <c r="C101" s="373">
        <v>334990</v>
      </c>
      <c r="D101" s="440">
        <v>595000</v>
      </c>
      <c r="E101" s="373">
        <v>862500</v>
      </c>
      <c r="F101" s="373">
        <v>1300000</v>
      </c>
      <c r="G101" s="373">
        <v>2650000</v>
      </c>
      <c r="H101" s="373">
        <v>5500000</v>
      </c>
      <c r="I101" s="373">
        <v>337500</v>
      </c>
      <c r="J101" s="423">
        <v>1700000</v>
      </c>
      <c r="K101" s="1059">
        <f>I101/I99</f>
        <v>0.87662337662337664</v>
      </c>
      <c r="L101" s="1059">
        <f t="shared" si="0"/>
        <v>0.86538461538461542</v>
      </c>
    </row>
    <row r="102" spans="1:12" ht="24.95" customHeight="1" x14ac:dyDescent="0.2">
      <c r="A102" s="442">
        <v>39544</v>
      </c>
      <c r="B102" s="445">
        <v>185000</v>
      </c>
      <c r="C102" s="373">
        <v>335000</v>
      </c>
      <c r="D102" s="440">
        <v>597000</v>
      </c>
      <c r="E102" s="373">
        <v>862500</v>
      </c>
      <c r="F102" s="373">
        <v>1300000</v>
      </c>
      <c r="G102" s="373">
        <v>2600000</v>
      </c>
      <c r="H102" s="373">
        <v>5750000</v>
      </c>
      <c r="I102" s="373">
        <v>302500</v>
      </c>
      <c r="J102" s="423">
        <v>1725000</v>
      </c>
      <c r="K102" s="1059">
        <f>I102/I99</f>
        <v>0.7857142857142857</v>
      </c>
      <c r="L102" s="1059">
        <f t="shared" si="0"/>
        <v>0.76582278481012656</v>
      </c>
    </row>
    <row r="103" spans="1:12" ht="24.95" customHeight="1" x14ac:dyDescent="0.2">
      <c r="A103" s="442">
        <v>39574</v>
      </c>
      <c r="B103" s="445">
        <v>187500</v>
      </c>
      <c r="C103" s="373">
        <v>335000</v>
      </c>
      <c r="D103" s="440">
        <v>600000</v>
      </c>
      <c r="E103" s="373">
        <v>862250</v>
      </c>
      <c r="F103" s="373">
        <v>1325000</v>
      </c>
      <c r="G103" s="373">
        <v>2600000</v>
      </c>
      <c r="H103" s="373">
        <v>6000000</v>
      </c>
      <c r="I103" s="373">
        <v>325000</v>
      </c>
      <c r="J103" s="423">
        <v>1730000</v>
      </c>
      <c r="K103" s="1059">
        <f>I103/I99</f>
        <v>0.8441558441558441</v>
      </c>
      <c r="L103" s="1059">
        <f t="shared" si="0"/>
        <v>0.83547557840616971</v>
      </c>
    </row>
    <row r="104" spans="1:12" ht="24.95" customHeight="1" x14ac:dyDescent="0.2">
      <c r="A104" s="442">
        <v>39605</v>
      </c>
      <c r="B104" s="445">
        <v>185000</v>
      </c>
      <c r="C104" s="373">
        <v>331695</v>
      </c>
      <c r="D104" s="373">
        <v>600000</v>
      </c>
      <c r="E104" s="373">
        <v>855000</v>
      </c>
      <c r="F104" s="373">
        <v>1350000</v>
      </c>
      <c r="G104" s="373">
        <v>2600000</v>
      </c>
      <c r="H104" s="373">
        <v>5950000</v>
      </c>
      <c r="I104" s="373">
        <v>325000</v>
      </c>
      <c r="J104" s="423">
        <v>1750000</v>
      </c>
      <c r="K104" s="1059">
        <f>I104/I99</f>
        <v>0.8441558441558441</v>
      </c>
      <c r="L104" s="1059">
        <f t="shared" si="0"/>
        <v>0.84196891191709844</v>
      </c>
    </row>
    <row r="105" spans="1:12" ht="24.95" customHeight="1" x14ac:dyDescent="0.2">
      <c r="A105" s="442">
        <v>39635</v>
      </c>
      <c r="B105" s="445">
        <v>185000</v>
      </c>
      <c r="C105" s="373">
        <v>332000</v>
      </c>
      <c r="D105" s="440">
        <v>595000</v>
      </c>
      <c r="E105" s="373">
        <v>851000</v>
      </c>
      <c r="F105" s="373">
        <v>1350000</v>
      </c>
      <c r="G105" s="373">
        <v>2625000</v>
      </c>
      <c r="H105" s="373">
        <v>5950000</v>
      </c>
      <c r="I105" s="373">
        <v>320000</v>
      </c>
      <c r="J105" s="423">
        <v>1750000</v>
      </c>
      <c r="K105" s="1059">
        <f>I105/I99</f>
        <v>0.83116883116883122</v>
      </c>
      <c r="L105" s="1059">
        <f t="shared" si="0"/>
        <v>0.83116883116883122</v>
      </c>
    </row>
    <row r="106" spans="1:12" ht="24.95" customHeight="1" x14ac:dyDescent="0.2">
      <c r="A106" s="442">
        <v>39666</v>
      </c>
      <c r="B106" s="445">
        <v>180000</v>
      </c>
      <c r="C106" s="373">
        <v>330000</v>
      </c>
      <c r="D106" s="440">
        <v>597000</v>
      </c>
      <c r="E106" s="373">
        <v>850000</v>
      </c>
      <c r="F106" s="373">
        <v>1350000</v>
      </c>
      <c r="G106" s="373">
        <v>2587500</v>
      </c>
      <c r="H106" s="373">
        <v>5887500</v>
      </c>
      <c r="I106" s="373">
        <v>314200</v>
      </c>
      <c r="J106" s="423">
        <v>1730000</v>
      </c>
      <c r="K106" s="1059">
        <f>I106/I99</f>
        <v>0.81610389610389611</v>
      </c>
      <c r="L106" s="1059">
        <f t="shared" si="0"/>
        <v>0.81610389610389611</v>
      </c>
    </row>
    <row r="107" spans="1:12" ht="24.95" customHeight="1" x14ac:dyDescent="0.2">
      <c r="A107" s="442">
        <v>39697</v>
      </c>
      <c r="B107" s="445">
        <v>179900</v>
      </c>
      <c r="C107" s="373">
        <v>330000</v>
      </c>
      <c r="D107" s="440">
        <v>595000</v>
      </c>
      <c r="E107" s="373">
        <v>850000</v>
      </c>
      <c r="F107" s="373">
        <v>1350000</v>
      </c>
      <c r="G107" s="373">
        <v>2585000</v>
      </c>
      <c r="H107" s="373">
        <v>5900000</v>
      </c>
      <c r="I107" s="373">
        <v>304495</v>
      </c>
      <c r="J107" s="423">
        <v>1740000</v>
      </c>
      <c r="K107" s="1060">
        <f>I107/I99</f>
        <v>0.79089610389610387</v>
      </c>
      <c r="L107" s="1059">
        <f t="shared" si="0"/>
        <v>0.79919947506561684</v>
      </c>
    </row>
    <row r="108" spans="1:12" ht="24.95" customHeight="1" x14ac:dyDescent="0.2">
      <c r="A108" s="442">
        <v>39727</v>
      </c>
      <c r="B108" s="445">
        <v>175000</v>
      </c>
      <c r="C108" s="373">
        <v>331195</v>
      </c>
      <c r="D108" s="440">
        <v>595000</v>
      </c>
      <c r="E108" s="373">
        <v>850000</v>
      </c>
      <c r="F108" s="373">
        <v>1350000</v>
      </c>
      <c r="G108" s="373">
        <v>2550000</v>
      </c>
      <c r="H108" s="373">
        <v>6000000</v>
      </c>
      <c r="I108" s="373">
        <v>300000</v>
      </c>
      <c r="J108" s="423">
        <v>1737500</v>
      </c>
      <c r="K108" s="1059">
        <f>I108/I99</f>
        <v>0.77922077922077926</v>
      </c>
      <c r="L108" s="1059">
        <f t="shared" si="0"/>
        <v>0.78947368421052633</v>
      </c>
    </row>
    <row r="109" spans="1:12" ht="24.95" customHeight="1" x14ac:dyDescent="0.2">
      <c r="A109" s="442">
        <v>39758</v>
      </c>
      <c r="B109" s="445">
        <v>170000</v>
      </c>
      <c r="C109" s="373">
        <v>330000</v>
      </c>
      <c r="D109" s="440">
        <v>593188</v>
      </c>
      <c r="E109" s="373">
        <v>850000</v>
      </c>
      <c r="F109" s="373">
        <v>1350000</v>
      </c>
      <c r="G109" s="373">
        <v>2575000</v>
      </c>
      <c r="H109" s="373">
        <v>6000000</v>
      </c>
      <c r="I109" s="373">
        <v>294500</v>
      </c>
      <c r="J109" s="423">
        <v>1740000</v>
      </c>
      <c r="K109" s="1059">
        <f>I109/I99</f>
        <v>0.76493506493506491</v>
      </c>
      <c r="L109" s="1059">
        <f>I109/I97</f>
        <v>0.77500000000000002</v>
      </c>
    </row>
    <row r="110" spans="1:12" ht="24.95" customHeight="1" thickBot="1" x14ac:dyDescent="0.25">
      <c r="A110" s="443">
        <v>39788</v>
      </c>
      <c r="B110" s="448">
        <v>169950</v>
      </c>
      <c r="C110" s="446">
        <v>330000</v>
      </c>
      <c r="D110" s="449">
        <v>591250</v>
      </c>
      <c r="E110" s="446">
        <v>850000</v>
      </c>
      <c r="F110" s="446">
        <v>1350000</v>
      </c>
      <c r="G110" s="446">
        <v>2537500</v>
      </c>
      <c r="H110" s="446">
        <v>6000000</v>
      </c>
      <c r="I110" s="446">
        <v>284500</v>
      </c>
      <c r="J110" s="447">
        <v>1725000</v>
      </c>
      <c r="K110" s="1059">
        <f>I110/I99</f>
        <v>0.73896103896103893</v>
      </c>
      <c r="L110" s="1059">
        <f>I110/I98</f>
        <v>0.75165125495376484</v>
      </c>
    </row>
    <row r="111" spans="1:12" ht="24.95" customHeight="1" x14ac:dyDescent="0.2">
      <c r="A111" s="478">
        <v>39819</v>
      </c>
      <c r="B111" s="982">
        <v>125750</v>
      </c>
      <c r="C111" s="488">
        <v>318250</v>
      </c>
      <c r="D111" s="487">
        <v>607400</v>
      </c>
      <c r="E111" s="488">
        <v>887500</v>
      </c>
      <c r="F111" s="488">
        <v>1350000</v>
      </c>
      <c r="G111" s="488">
        <v>2970000</v>
      </c>
      <c r="H111" s="488">
        <v>7500000</v>
      </c>
      <c r="I111" s="487">
        <v>190000</v>
      </c>
      <c r="J111" s="486">
        <v>1667500</v>
      </c>
      <c r="K111" s="1059">
        <f>I111/I111</f>
        <v>1</v>
      </c>
      <c r="L111" s="1059">
        <f>I111/I99</f>
        <v>0.4935064935064935</v>
      </c>
    </row>
    <row r="112" spans="1:12" ht="24.95" customHeight="1" x14ac:dyDescent="0.2">
      <c r="A112" s="478">
        <v>39850</v>
      </c>
      <c r="B112" s="983">
        <v>128900</v>
      </c>
      <c r="C112" s="479">
        <v>322000</v>
      </c>
      <c r="D112" s="480">
        <v>590000</v>
      </c>
      <c r="E112" s="479">
        <v>855000</v>
      </c>
      <c r="F112" s="479">
        <v>1332500</v>
      </c>
      <c r="G112" s="479">
        <v>2970000</v>
      </c>
      <c r="H112" s="479">
        <v>6395000</v>
      </c>
      <c r="I112" s="479">
        <v>190000</v>
      </c>
      <c r="J112" s="485">
        <v>1850000</v>
      </c>
      <c r="K112" s="1059">
        <f>I112/I111</f>
        <v>1</v>
      </c>
      <c r="L112" s="1059">
        <f t="shared" ref="L112:L120" si="1">I112/I100</f>
        <v>0.51351351351351349</v>
      </c>
    </row>
    <row r="113" spans="1:12" ht="24.95" customHeight="1" x14ac:dyDescent="0.2">
      <c r="A113" s="478">
        <v>39878</v>
      </c>
      <c r="B113" s="983">
        <v>125250</v>
      </c>
      <c r="C113" s="479">
        <v>328000</v>
      </c>
      <c r="D113" s="480">
        <v>587000</v>
      </c>
      <c r="E113" s="479">
        <v>850000</v>
      </c>
      <c r="F113" s="479">
        <v>1350000</v>
      </c>
      <c r="G113" s="479">
        <v>3050000</v>
      </c>
      <c r="H113" s="479">
        <v>6000000</v>
      </c>
      <c r="I113" s="479">
        <v>190000</v>
      </c>
      <c r="J113" s="485">
        <v>1800000</v>
      </c>
      <c r="K113" s="1059">
        <f>I113/I111</f>
        <v>1</v>
      </c>
      <c r="L113" s="1059">
        <f t="shared" si="1"/>
        <v>0.562962962962963</v>
      </c>
    </row>
    <row r="114" spans="1:12" ht="24.95" customHeight="1" x14ac:dyDescent="0.2">
      <c r="A114" s="478">
        <v>39909</v>
      </c>
      <c r="B114" s="983">
        <v>125000</v>
      </c>
      <c r="C114" s="479">
        <v>328000</v>
      </c>
      <c r="D114" s="480">
        <v>585000</v>
      </c>
      <c r="E114" s="479">
        <v>850000</v>
      </c>
      <c r="F114" s="479">
        <v>1350000</v>
      </c>
      <c r="G114" s="479">
        <v>2847500</v>
      </c>
      <c r="H114" s="479">
        <v>6625000</v>
      </c>
      <c r="I114" s="479">
        <v>190000</v>
      </c>
      <c r="J114" s="485">
        <v>1700000</v>
      </c>
      <c r="K114" s="1059">
        <f>I114/I111</f>
        <v>1</v>
      </c>
      <c r="L114" s="1059">
        <f t="shared" si="1"/>
        <v>0.62809917355371903</v>
      </c>
    </row>
    <row r="115" spans="1:12" ht="24.95" customHeight="1" x14ac:dyDescent="0.2">
      <c r="A115" s="478">
        <v>39939</v>
      </c>
      <c r="B115" s="983">
        <v>125000</v>
      </c>
      <c r="C115" s="479">
        <v>329900</v>
      </c>
      <c r="D115" s="480">
        <v>585000</v>
      </c>
      <c r="E115" s="479">
        <v>850000</v>
      </c>
      <c r="F115" s="479">
        <v>1350000</v>
      </c>
      <c r="G115" s="479">
        <v>2895000</v>
      </c>
      <c r="H115" s="479">
        <v>6750000</v>
      </c>
      <c r="I115" s="479">
        <v>186000</v>
      </c>
      <c r="J115" s="485">
        <v>1675000</v>
      </c>
      <c r="K115" s="1059">
        <f>I115/I111</f>
        <v>0.97894736842105268</v>
      </c>
      <c r="L115" s="1059">
        <f t="shared" si="1"/>
        <v>0.5723076923076923</v>
      </c>
    </row>
    <row r="116" spans="1:12" ht="24.95" customHeight="1" x14ac:dyDescent="0.2">
      <c r="A116" s="478">
        <v>39970</v>
      </c>
      <c r="B116" s="983">
        <v>125000</v>
      </c>
      <c r="C116" s="479">
        <v>325000</v>
      </c>
      <c r="D116" s="479">
        <v>590000</v>
      </c>
      <c r="E116" s="479">
        <v>850000</v>
      </c>
      <c r="F116" s="479">
        <v>1350000</v>
      </c>
      <c r="G116" s="479">
        <v>2825000</v>
      </c>
      <c r="H116" s="479">
        <v>6750000</v>
      </c>
      <c r="I116" s="479">
        <v>187500</v>
      </c>
      <c r="J116" s="485">
        <v>1700000</v>
      </c>
      <c r="K116" s="1059">
        <f>I116/I111</f>
        <v>0.98684210526315785</v>
      </c>
      <c r="L116" s="1059">
        <f t="shared" si="1"/>
        <v>0.57692307692307687</v>
      </c>
    </row>
    <row r="117" spans="1:12" ht="24.95" customHeight="1" x14ac:dyDescent="0.2">
      <c r="A117" s="478">
        <v>40000</v>
      </c>
      <c r="B117" s="983">
        <v>125000</v>
      </c>
      <c r="C117" s="479">
        <v>330000</v>
      </c>
      <c r="D117" s="480">
        <v>587000</v>
      </c>
      <c r="E117" s="479">
        <v>850000</v>
      </c>
      <c r="F117" s="479">
        <v>1350000</v>
      </c>
      <c r="G117" s="479">
        <v>2872500</v>
      </c>
      <c r="H117" s="479">
        <v>6625000</v>
      </c>
      <c r="I117" s="479">
        <v>180000</v>
      </c>
      <c r="J117" s="485">
        <v>1687500</v>
      </c>
      <c r="K117" s="1059">
        <f>I117/I111</f>
        <v>0.94736842105263153</v>
      </c>
      <c r="L117" s="1059">
        <f t="shared" si="1"/>
        <v>0.5625</v>
      </c>
    </row>
    <row r="118" spans="1:12" ht="24.95" customHeight="1" x14ac:dyDescent="0.2">
      <c r="A118" s="478">
        <v>40031</v>
      </c>
      <c r="B118" s="984">
        <v>125000</v>
      </c>
      <c r="C118" s="489">
        <v>330000</v>
      </c>
      <c r="D118" s="490">
        <v>590000</v>
      </c>
      <c r="E118" s="490">
        <v>850000</v>
      </c>
      <c r="F118" s="490">
        <v>1333000</v>
      </c>
      <c r="G118" s="490">
        <v>2897500</v>
      </c>
      <c r="H118" s="491">
        <v>6875000</v>
      </c>
      <c r="I118" s="479">
        <v>185000</v>
      </c>
      <c r="J118" s="485">
        <v>1645000</v>
      </c>
      <c r="K118" s="1059">
        <f>I118/I111</f>
        <v>0.97368421052631582</v>
      </c>
      <c r="L118" s="1059">
        <f t="shared" si="1"/>
        <v>0.58879694462126031</v>
      </c>
    </row>
    <row r="119" spans="1:12" ht="24.95" customHeight="1" x14ac:dyDescent="0.2">
      <c r="A119" s="478">
        <v>40062</v>
      </c>
      <c r="B119" s="984">
        <v>125000</v>
      </c>
      <c r="C119" s="492">
        <v>329900</v>
      </c>
      <c r="D119" s="480">
        <v>590000</v>
      </c>
      <c r="E119" s="479">
        <v>850000</v>
      </c>
      <c r="F119" s="479">
        <v>1300000</v>
      </c>
      <c r="G119" s="479">
        <v>2897500</v>
      </c>
      <c r="H119" s="479">
        <v>6750000</v>
      </c>
      <c r="I119" s="479">
        <v>185000</v>
      </c>
      <c r="J119" s="485">
        <v>1636250</v>
      </c>
      <c r="K119" s="1060">
        <f>I119/I111</f>
        <v>0.97368421052631582</v>
      </c>
      <c r="L119" s="1059">
        <f t="shared" si="1"/>
        <v>0.6075633425836221</v>
      </c>
    </row>
    <row r="120" spans="1:12" ht="24.95" customHeight="1" x14ac:dyDescent="0.2">
      <c r="A120" s="478">
        <v>40092</v>
      </c>
      <c r="B120" s="984">
        <v>125000</v>
      </c>
      <c r="C120" s="492">
        <v>330000</v>
      </c>
      <c r="D120" s="480">
        <v>589000</v>
      </c>
      <c r="E120" s="479">
        <v>850000</v>
      </c>
      <c r="F120" s="479">
        <v>1300000</v>
      </c>
      <c r="G120" s="479">
        <v>2900000</v>
      </c>
      <c r="H120" s="479">
        <v>6625000</v>
      </c>
      <c r="I120" s="479">
        <v>180000</v>
      </c>
      <c r="J120" s="485">
        <v>1600000</v>
      </c>
      <c r="K120" s="1059">
        <f>I120/I111</f>
        <v>0.94736842105263153</v>
      </c>
      <c r="L120" s="1059">
        <f t="shared" si="1"/>
        <v>0.6</v>
      </c>
    </row>
    <row r="121" spans="1:12" ht="24.95" customHeight="1" x14ac:dyDescent="0.2">
      <c r="A121" s="478">
        <v>40123</v>
      </c>
      <c r="B121" s="984">
        <v>125000</v>
      </c>
      <c r="C121" s="492">
        <v>329900</v>
      </c>
      <c r="D121" s="480">
        <v>585000</v>
      </c>
      <c r="E121" s="479">
        <v>850000</v>
      </c>
      <c r="F121" s="479">
        <v>1300000</v>
      </c>
      <c r="G121" s="479">
        <v>2895000</v>
      </c>
      <c r="H121" s="479">
        <v>6250000</v>
      </c>
      <c r="I121" s="479">
        <v>185000</v>
      </c>
      <c r="J121" s="485">
        <v>1600000</v>
      </c>
      <c r="K121" s="1059">
        <f>I121/I111</f>
        <v>0.97368421052631582</v>
      </c>
      <c r="L121" s="1059">
        <f>I121/I109</f>
        <v>0.6281833616298812</v>
      </c>
    </row>
    <row r="122" spans="1:12" ht="24.95" customHeight="1" thickBot="1" x14ac:dyDescent="0.25">
      <c r="A122" s="478">
        <v>40153</v>
      </c>
      <c r="B122" s="985">
        <v>125000</v>
      </c>
      <c r="C122" s="493">
        <v>329000</v>
      </c>
      <c r="D122" s="494">
        <v>585000</v>
      </c>
      <c r="E122" s="495">
        <v>850000</v>
      </c>
      <c r="F122" s="495">
        <v>1300000</v>
      </c>
      <c r="G122" s="495">
        <v>2800000</v>
      </c>
      <c r="H122" s="495">
        <v>6500000</v>
      </c>
      <c r="I122" s="495">
        <v>185000</v>
      </c>
      <c r="J122" s="496">
        <v>1600000</v>
      </c>
      <c r="K122" s="1059">
        <f>I122/I111</f>
        <v>0.97368421052631582</v>
      </c>
      <c r="L122" s="1059">
        <f>I122/I110</f>
        <v>0.6502636203866432</v>
      </c>
    </row>
    <row r="123" spans="1:12" ht="24.95" customHeight="1" x14ac:dyDescent="0.2">
      <c r="A123" s="502">
        <v>40184</v>
      </c>
      <c r="B123" s="723">
        <v>130000</v>
      </c>
      <c r="C123" s="509">
        <v>335000</v>
      </c>
      <c r="D123" s="509">
        <v>590000</v>
      </c>
      <c r="E123" s="509">
        <v>860000</v>
      </c>
      <c r="F123" s="509">
        <v>1287500</v>
      </c>
      <c r="G123" s="509">
        <v>2400000</v>
      </c>
      <c r="H123" s="509">
        <v>13000000</v>
      </c>
      <c r="I123" s="510">
        <v>184450</v>
      </c>
      <c r="J123" s="510">
        <v>1543000</v>
      </c>
      <c r="K123" s="1059">
        <f>I123/I123</f>
        <v>1</v>
      </c>
      <c r="L123" s="1059">
        <f>I123/I111</f>
        <v>0.97078947368421054</v>
      </c>
    </row>
    <row r="124" spans="1:12" ht="24.95" customHeight="1" x14ac:dyDescent="0.2">
      <c r="A124" s="502">
        <v>40215</v>
      </c>
      <c r="B124" s="723">
        <v>130000</v>
      </c>
      <c r="C124" s="509">
        <v>329500</v>
      </c>
      <c r="D124" s="509">
        <v>585000</v>
      </c>
      <c r="E124" s="509">
        <v>860000</v>
      </c>
      <c r="F124" s="509">
        <v>1325000</v>
      </c>
      <c r="G124" s="509">
        <v>2412500</v>
      </c>
      <c r="H124" s="509">
        <v>6050000</v>
      </c>
      <c r="I124" s="511">
        <v>184500</v>
      </c>
      <c r="J124" s="511">
        <v>1500000</v>
      </c>
      <c r="K124" s="1059">
        <f>I124/I123</f>
        <v>1.0002710761724045</v>
      </c>
      <c r="L124" s="1059">
        <f t="shared" ref="L124:L132" si="2">I124/I112</f>
        <v>0.97105263157894739</v>
      </c>
    </row>
    <row r="125" spans="1:12" ht="24.95" customHeight="1" x14ac:dyDescent="0.2">
      <c r="A125" s="502">
        <v>40243</v>
      </c>
      <c r="B125" s="723">
        <v>130326</v>
      </c>
      <c r="C125" s="509">
        <v>325000</v>
      </c>
      <c r="D125" s="509">
        <v>590379</v>
      </c>
      <c r="E125" s="509">
        <v>852500</v>
      </c>
      <c r="F125" s="509">
        <v>1350000</v>
      </c>
      <c r="G125" s="509">
        <v>2450000</v>
      </c>
      <c r="H125" s="509">
        <v>5722000</v>
      </c>
      <c r="I125" s="511">
        <v>190000</v>
      </c>
      <c r="J125" s="511">
        <v>1700000</v>
      </c>
      <c r="K125" s="1059">
        <f>I125/I123</f>
        <v>1.0300894551368935</v>
      </c>
      <c r="L125" s="1059">
        <f t="shared" si="2"/>
        <v>1</v>
      </c>
    </row>
    <row r="126" spans="1:12" ht="24.95" customHeight="1" x14ac:dyDescent="0.2">
      <c r="A126" s="502">
        <v>40274</v>
      </c>
      <c r="B126" s="723">
        <v>135000</v>
      </c>
      <c r="C126" s="509">
        <v>330000</v>
      </c>
      <c r="D126" s="509">
        <v>580000</v>
      </c>
      <c r="E126" s="509">
        <v>847500</v>
      </c>
      <c r="F126" s="509">
        <v>1300000</v>
      </c>
      <c r="G126" s="509">
        <v>2500000</v>
      </c>
      <c r="H126" s="509">
        <v>5686000</v>
      </c>
      <c r="I126" s="511">
        <v>197750</v>
      </c>
      <c r="J126" s="511">
        <v>1600000</v>
      </c>
      <c r="K126" s="1059">
        <f>I126/I123</f>
        <v>1.0721062618595825</v>
      </c>
      <c r="L126" s="1059">
        <f t="shared" si="2"/>
        <v>1.0407894736842105</v>
      </c>
    </row>
    <row r="127" spans="1:12" ht="24.95" customHeight="1" x14ac:dyDescent="0.2">
      <c r="A127" s="502">
        <v>40304</v>
      </c>
      <c r="B127" s="723">
        <v>135000</v>
      </c>
      <c r="C127" s="509">
        <v>330000</v>
      </c>
      <c r="D127" s="509">
        <v>582250</v>
      </c>
      <c r="E127" s="509">
        <v>855000</v>
      </c>
      <c r="F127" s="509">
        <v>1325000</v>
      </c>
      <c r="G127" s="509">
        <v>2610000</v>
      </c>
      <c r="H127" s="509">
        <v>5500000</v>
      </c>
      <c r="I127" s="511">
        <v>195000</v>
      </c>
      <c r="J127" s="511">
        <v>1600000</v>
      </c>
      <c r="K127" s="1059">
        <f>I127/I123</f>
        <v>1.0571970723773381</v>
      </c>
      <c r="L127" s="1059">
        <f t="shared" si="2"/>
        <v>1.0483870967741935</v>
      </c>
    </row>
    <row r="128" spans="1:12" ht="24.95" customHeight="1" x14ac:dyDescent="0.2">
      <c r="A128" s="502">
        <v>40335</v>
      </c>
      <c r="B128" s="723">
        <v>135000</v>
      </c>
      <c r="C128" s="509">
        <v>335000</v>
      </c>
      <c r="D128" s="509">
        <v>590000</v>
      </c>
      <c r="E128" s="509">
        <v>850000</v>
      </c>
      <c r="F128" s="509">
        <v>1325000</v>
      </c>
      <c r="G128" s="509">
        <v>2597500</v>
      </c>
      <c r="H128" s="509">
        <v>5650000</v>
      </c>
      <c r="I128" s="511">
        <v>199000</v>
      </c>
      <c r="J128" s="511">
        <v>1600000</v>
      </c>
      <c r="K128" s="1059">
        <f>I128/I123</f>
        <v>1.0788831661696936</v>
      </c>
      <c r="L128" s="1059">
        <f t="shared" si="2"/>
        <v>1.0613333333333332</v>
      </c>
    </row>
    <row r="129" spans="1:12" ht="24.95" customHeight="1" x14ac:dyDescent="0.2">
      <c r="A129" s="502">
        <v>40365</v>
      </c>
      <c r="B129" s="723">
        <v>133000</v>
      </c>
      <c r="C129" s="509">
        <v>335000</v>
      </c>
      <c r="D129" s="509">
        <v>590000</v>
      </c>
      <c r="E129" s="509">
        <v>850000</v>
      </c>
      <c r="F129" s="509">
        <v>1300000</v>
      </c>
      <c r="G129" s="509">
        <v>2617500</v>
      </c>
      <c r="H129" s="509">
        <v>7000000</v>
      </c>
      <c r="I129" s="511">
        <v>195000</v>
      </c>
      <c r="J129" s="511">
        <v>1600000</v>
      </c>
      <c r="K129" s="1059">
        <f>I129/I123</f>
        <v>1.0571970723773381</v>
      </c>
      <c r="L129" s="1059">
        <f t="shared" si="2"/>
        <v>1.0833333333333333</v>
      </c>
    </row>
    <row r="130" spans="1:12" ht="24.95" customHeight="1" x14ac:dyDescent="0.2">
      <c r="A130" s="502">
        <v>40396</v>
      </c>
      <c r="B130" s="723">
        <v>132000</v>
      </c>
      <c r="C130" s="509">
        <v>335000</v>
      </c>
      <c r="D130" s="509">
        <v>594000</v>
      </c>
      <c r="E130" s="509">
        <v>850000</v>
      </c>
      <c r="F130" s="509">
        <v>1312500</v>
      </c>
      <c r="G130" s="509">
        <v>2625000</v>
      </c>
      <c r="H130" s="509">
        <v>7000000</v>
      </c>
      <c r="I130" s="511">
        <v>190000</v>
      </c>
      <c r="J130" s="511">
        <v>1600000</v>
      </c>
      <c r="K130" s="1059">
        <f>I130/I123</f>
        <v>1.0300894551368935</v>
      </c>
      <c r="L130" s="1059">
        <f t="shared" si="2"/>
        <v>1.027027027027027</v>
      </c>
    </row>
    <row r="131" spans="1:12" ht="24.95" customHeight="1" x14ac:dyDescent="0.2">
      <c r="A131" s="502">
        <v>40427</v>
      </c>
      <c r="B131" s="723">
        <v>130000</v>
      </c>
      <c r="C131" s="509">
        <v>334600</v>
      </c>
      <c r="D131" s="509">
        <v>595000</v>
      </c>
      <c r="E131" s="509">
        <v>850000</v>
      </c>
      <c r="F131" s="509">
        <v>1325000</v>
      </c>
      <c r="G131" s="509">
        <v>2605000</v>
      </c>
      <c r="H131" s="509">
        <v>7000000</v>
      </c>
      <c r="I131" s="511">
        <v>189000</v>
      </c>
      <c r="J131" s="511">
        <v>1600000</v>
      </c>
      <c r="K131" s="1060">
        <f>I131/I123</f>
        <v>1.0246679316888045</v>
      </c>
      <c r="L131" s="1059">
        <f t="shared" si="2"/>
        <v>1.0216216216216216</v>
      </c>
    </row>
    <row r="132" spans="1:12" ht="24.95" customHeight="1" x14ac:dyDescent="0.2">
      <c r="A132" s="502">
        <v>40457</v>
      </c>
      <c r="B132" s="723">
        <v>130000</v>
      </c>
      <c r="C132" s="509">
        <v>335000</v>
      </c>
      <c r="D132" s="509">
        <v>595000</v>
      </c>
      <c r="E132" s="509">
        <v>847500</v>
      </c>
      <c r="F132" s="509">
        <v>1325000</v>
      </c>
      <c r="G132" s="509">
        <v>2597500</v>
      </c>
      <c r="H132" s="509">
        <v>6950000</v>
      </c>
      <c r="I132" s="511">
        <v>187000</v>
      </c>
      <c r="J132" s="511">
        <v>1600000</v>
      </c>
      <c r="K132" s="1059">
        <f>I132/I123</f>
        <v>1.0138248847926268</v>
      </c>
      <c r="L132" s="1059">
        <f t="shared" si="2"/>
        <v>1.038888888888889</v>
      </c>
    </row>
    <row r="133" spans="1:12" ht="24.95" customHeight="1" x14ac:dyDescent="0.2">
      <c r="A133" s="502">
        <v>40488</v>
      </c>
      <c r="B133" s="721">
        <v>130000</v>
      </c>
      <c r="C133" s="721">
        <v>335000</v>
      </c>
      <c r="D133" s="721">
        <v>590757</v>
      </c>
      <c r="E133" s="721">
        <v>850000</v>
      </c>
      <c r="F133" s="721">
        <v>1325000</v>
      </c>
      <c r="G133" s="721">
        <v>2605000</v>
      </c>
      <c r="H133" s="722">
        <v>6900000</v>
      </c>
      <c r="I133" s="511">
        <v>185000</v>
      </c>
      <c r="J133" s="511">
        <v>1600000</v>
      </c>
      <c r="K133" s="1059">
        <f>I133/I123</f>
        <v>1.0029818378964488</v>
      </c>
      <c r="L133" s="1059">
        <f>I133/I121</f>
        <v>1</v>
      </c>
    </row>
    <row r="134" spans="1:12" ht="24.95" customHeight="1" thickBot="1" x14ac:dyDescent="0.25">
      <c r="A134" s="734">
        <v>40518</v>
      </c>
      <c r="B134" s="754">
        <v>130000</v>
      </c>
      <c r="C134" s="753">
        <v>333000</v>
      </c>
      <c r="D134" s="753">
        <v>590000</v>
      </c>
      <c r="E134" s="753">
        <v>850000</v>
      </c>
      <c r="F134" s="753">
        <v>1325000</v>
      </c>
      <c r="G134" s="753">
        <v>2610000</v>
      </c>
      <c r="H134" s="753">
        <v>6475000</v>
      </c>
      <c r="I134" s="756">
        <v>185000</v>
      </c>
      <c r="J134" s="756">
        <v>1600000</v>
      </c>
      <c r="K134" s="1059">
        <f>I134/I123</f>
        <v>1.0029818378964488</v>
      </c>
      <c r="L134" s="1059">
        <f>I134/I122</f>
        <v>1</v>
      </c>
    </row>
    <row r="135" spans="1:12" ht="24.95" customHeight="1" x14ac:dyDescent="0.2">
      <c r="A135" s="731">
        <v>40549</v>
      </c>
      <c r="B135" s="759">
        <v>120000</v>
      </c>
      <c r="C135" s="759">
        <v>325000</v>
      </c>
      <c r="D135" s="759">
        <v>590500</v>
      </c>
      <c r="E135" s="759">
        <v>822250</v>
      </c>
      <c r="F135" s="759">
        <v>1250000</v>
      </c>
      <c r="G135" s="759">
        <v>2599000</v>
      </c>
      <c r="H135" s="760">
        <v>6675000</v>
      </c>
      <c r="I135" s="761">
        <v>165000</v>
      </c>
      <c r="J135" s="762">
        <v>1837500</v>
      </c>
      <c r="K135" s="1061">
        <f>I135/I135</f>
        <v>1</v>
      </c>
      <c r="L135" s="1062">
        <f>I135/I123</f>
        <v>0.89455136893467069</v>
      </c>
    </row>
    <row r="136" spans="1:12" ht="24.95" customHeight="1" x14ac:dyDescent="0.2">
      <c r="A136" s="732">
        <v>40580</v>
      </c>
      <c r="B136" s="347">
        <v>125000</v>
      </c>
      <c r="C136" s="764">
        <v>330000</v>
      </c>
      <c r="D136" s="765">
        <v>591000</v>
      </c>
      <c r="E136" s="765">
        <v>893250</v>
      </c>
      <c r="F136" s="765">
        <v>1289091.5</v>
      </c>
      <c r="G136" s="765">
        <v>2600000</v>
      </c>
      <c r="H136" s="766">
        <v>7950000</v>
      </c>
      <c r="I136" s="347">
        <v>172000</v>
      </c>
      <c r="J136" s="347">
        <v>1557500</v>
      </c>
      <c r="K136" s="1063">
        <f>I136/I135</f>
        <v>1.0424242424242425</v>
      </c>
      <c r="L136" s="1064">
        <f t="shared" ref="L136:L144" si="3">I136/I124</f>
        <v>0.9322493224932249</v>
      </c>
    </row>
    <row r="137" spans="1:12" ht="24.95" customHeight="1" x14ac:dyDescent="0.2">
      <c r="A137" s="732">
        <v>40608</v>
      </c>
      <c r="B137" s="347">
        <v>125000</v>
      </c>
      <c r="C137" s="767">
        <v>330000</v>
      </c>
      <c r="D137" s="757">
        <v>595000</v>
      </c>
      <c r="E137" s="543">
        <v>880000</v>
      </c>
      <c r="F137" s="543">
        <v>1381250</v>
      </c>
      <c r="G137" s="543">
        <v>2650000</v>
      </c>
      <c r="H137" s="543">
        <v>6690000</v>
      </c>
      <c r="I137" s="543">
        <v>174250</v>
      </c>
      <c r="J137" s="543">
        <v>1600000</v>
      </c>
      <c r="K137" s="1063">
        <f>I137/I135</f>
        <v>1.0560606060606061</v>
      </c>
      <c r="L137" s="1064">
        <f t="shared" si="3"/>
        <v>0.91710526315789476</v>
      </c>
    </row>
    <row r="138" spans="1:12" ht="24.95" customHeight="1" x14ac:dyDescent="0.2">
      <c r="A138" s="732">
        <v>40639</v>
      </c>
      <c r="B138" s="986">
        <v>129000</v>
      </c>
      <c r="C138" s="772">
        <v>335000</v>
      </c>
      <c r="D138" s="772">
        <v>599950</v>
      </c>
      <c r="E138" s="772">
        <v>875000</v>
      </c>
      <c r="F138" s="772">
        <v>1350000</v>
      </c>
      <c r="G138" s="772">
        <v>2700000</v>
      </c>
      <c r="H138" s="772">
        <v>6845000</v>
      </c>
      <c r="I138" s="543">
        <v>175000</v>
      </c>
      <c r="J138" s="543">
        <v>1623000</v>
      </c>
      <c r="K138" s="1063">
        <f>I138/I135</f>
        <v>1.0606060606060606</v>
      </c>
      <c r="L138" s="1064">
        <f t="shared" si="3"/>
        <v>0.88495575221238942</v>
      </c>
    </row>
    <row r="139" spans="1:12" ht="24.95" customHeight="1" x14ac:dyDescent="0.2">
      <c r="A139" s="732">
        <v>40669</v>
      </c>
      <c r="B139" s="347">
        <v>130000</v>
      </c>
      <c r="C139" s="769">
        <v>335500</v>
      </c>
      <c r="D139" s="770">
        <v>599000</v>
      </c>
      <c r="E139" s="771">
        <v>864000</v>
      </c>
      <c r="F139" s="771">
        <v>1350000</v>
      </c>
      <c r="G139" s="771">
        <v>2700000</v>
      </c>
      <c r="H139" s="771">
        <v>6845000</v>
      </c>
      <c r="I139" s="543">
        <v>190000</v>
      </c>
      <c r="J139" s="543">
        <v>1650000</v>
      </c>
      <c r="K139" s="1063">
        <f>I139/I135</f>
        <v>1.1515151515151516</v>
      </c>
      <c r="L139" s="1064">
        <f t="shared" si="3"/>
        <v>0.97435897435897434</v>
      </c>
    </row>
    <row r="140" spans="1:12" ht="24.95" customHeight="1" x14ac:dyDescent="0.2">
      <c r="A140" s="732">
        <v>40700</v>
      </c>
      <c r="B140" s="347">
        <v>130000</v>
      </c>
      <c r="C140" s="767">
        <v>340000</v>
      </c>
      <c r="D140" s="757">
        <v>592500</v>
      </c>
      <c r="E140" s="543">
        <v>850000</v>
      </c>
      <c r="F140" s="543">
        <v>1316592</v>
      </c>
      <c r="G140" s="543">
        <v>2725000</v>
      </c>
      <c r="H140" s="543">
        <v>6845000</v>
      </c>
      <c r="I140" s="543">
        <v>195000</v>
      </c>
      <c r="J140" s="543">
        <v>1600000</v>
      </c>
      <c r="K140" s="1063">
        <f>I140/I135</f>
        <v>1.1818181818181819</v>
      </c>
      <c r="L140" s="1064">
        <f t="shared" si="3"/>
        <v>0.97989949748743721</v>
      </c>
    </row>
    <row r="141" spans="1:12" ht="24.95" customHeight="1" x14ac:dyDescent="0.2">
      <c r="A141" s="732">
        <v>40730</v>
      </c>
      <c r="B141" s="347">
        <v>130000</v>
      </c>
      <c r="C141" s="543">
        <v>339950</v>
      </c>
      <c r="D141" s="543">
        <v>595000</v>
      </c>
      <c r="E141" s="543">
        <v>860500</v>
      </c>
      <c r="F141" s="543">
        <v>1300000</v>
      </c>
      <c r="G141" s="543">
        <v>2700000</v>
      </c>
      <c r="H141" s="543">
        <v>6690000</v>
      </c>
      <c r="I141" s="543">
        <v>195000</v>
      </c>
      <c r="J141" s="543">
        <v>1600000</v>
      </c>
      <c r="K141" s="1063">
        <f>I141/I135</f>
        <v>1.1818181818181819</v>
      </c>
      <c r="L141" s="1064">
        <f t="shared" si="3"/>
        <v>1</v>
      </c>
    </row>
    <row r="142" spans="1:12" ht="24.95" customHeight="1" x14ac:dyDescent="0.2">
      <c r="A142" s="732">
        <v>40761</v>
      </c>
      <c r="B142" s="348">
        <v>130000</v>
      </c>
      <c r="C142" s="781">
        <v>335250</v>
      </c>
      <c r="D142" s="781">
        <v>592500</v>
      </c>
      <c r="E142" s="781">
        <v>850000</v>
      </c>
      <c r="F142" s="781">
        <v>1300000</v>
      </c>
      <c r="G142" s="773">
        <v>2700000</v>
      </c>
      <c r="H142" s="773">
        <v>7000000</v>
      </c>
      <c r="I142" s="543">
        <v>192000</v>
      </c>
      <c r="J142" s="543">
        <v>1600000</v>
      </c>
      <c r="K142" s="1063">
        <f>I142/I135</f>
        <v>1.1636363636363636</v>
      </c>
      <c r="L142" s="1064">
        <f t="shared" si="3"/>
        <v>1.0105263157894737</v>
      </c>
    </row>
    <row r="143" spans="1:12" ht="24.95" customHeight="1" x14ac:dyDescent="0.2">
      <c r="A143" s="732">
        <v>40792</v>
      </c>
      <c r="B143" s="451">
        <v>130000</v>
      </c>
      <c r="C143" s="451">
        <v>335000</v>
      </c>
      <c r="D143" s="451">
        <v>590000</v>
      </c>
      <c r="E143" s="451">
        <v>850000</v>
      </c>
      <c r="F143" s="451">
        <v>1300000</v>
      </c>
      <c r="G143" s="451">
        <v>2750000</v>
      </c>
      <c r="H143" s="451">
        <v>6690000</v>
      </c>
      <c r="I143" s="543">
        <v>191000</v>
      </c>
      <c r="J143" s="543">
        <v>1625000</v>
      </c>
      <c r="K143" s="1063">
        <f>I143/I135</f>
        <v>1.1575757575757575</v>
      </c>
      <c r="L143" s="1064">
        <f t="shared" si="3"/>
        <v>1.0105820105820107</v>
      </c>
    </row>
    <row r="144" spans="1:12" ht="24.95" customHeight="1" x14ac:dyDescent="0.2">
      <c r="A144" s="732">
        <v>40822</v>
      </c>
      <c r="B144" s="765">
        <v>130000</v>
      </c>
      <c r="C144" s="765">
        <v>335000</v>
      </c>
      <c r="D144" s="765">
        <v>591000</v>
      </c>
      <c r="E144" s="765">
        <v>850000</v>
      </c>
      <c r="F144" s="765">
        <v>1300000</v>
      </c>
      <c r="G144" s="765">
        <v>2725000</v>
      </c>
      <c r="H144" s="766">
        <v>6657500</v>
      </c>
      <c r="I144" s="543">
        <v>190000</v>
      </c>
      <c r="J144" s="543">
        <v>1600000</v>
      </c>
      <c r="K144" s="1063">
        <f>I144/I135</f>
        <v>1.1515151515151516</v>
      </c>
      <c r="L144" s="1064">
        <f t="shared" si="3"/>
        <v>1.0160427807486632</v>
      </c>
    </row>
    <row r="145" spans="1:12" ht="24.95" customHeight="1" x14ac:dyDescent="0.2">
      <c r="A145" s="732">
        <v>40853</v>
      </c>
      <c r="B145" s="347">
        <v>130000</v>
      </c>
      <c r="C145" s="543">
        <v>335000</v>
      </c>
      <c r="D145" s="757">
        <v>591000</v>
      </c>
      <c r="E145" s="543">
        <v>850000</v>
      </c>
      <c r="F145" s="543">
        <v>1300000</v>
      </c>
      <c r="G145" s="543">
        <v>2700000</v>
      </c>
      <c r="H145" s="543">
        <v>6747500</v>
      </c>
      <c r="I145" s="543">
        <v>187000</v>
      </c>
      <c r="J145" s="543">
        <v>1600000</v>
      </c>
      <c r="K145" s="1063">
        <f>I145/I135</f>
        <v>1.1333333333333333</v>
      </c>
      <c r="L145" s="1064">
        <f>I145/I133</f>
        <v>1.0108108108108107</v>
      </c>
    </row>
    <row r="146" spans="1:12" ht="24.95" customHeight="1" thickBot="1" x14ac:dyDescent="0.25">
      <c r="A146" s="785">
        <v>40883</v>
      </c>
      <c r="B146" s="348">
        <v>130000</v>
      </c>
      <c r="C146" s="781">
        <v>336500</v>
      </c>
      <c r="D146" s="789">
        <v>594450</v>
      </c>
      <c r="E146" s="781">
        <v>850000</v>
      </c>
      <c r="F146" s="781">
        <v>1300000</v>
      </c>
      <c r="G146" s="781">
        <v>2700000</v>
      </c>
      <c r="H146" s="781">
        <v>6747500</v>
      </c>
      <c r="I146" s="781">
        <v>186355</v>
      </c>
      <c r="J146" s="781">
        <v>1600000</v>
      </c>
      <c r="K146" s="1065">
        <f>I146/I135</f>
        <v>1.1294242424242424</v>
      </c>
      <c r="L146" s="1066">
        <f>I146/I134</f>
        <v>1.0073243243243244</v>
      </c>
    </row>
    <row r="147" spans="1:12" ht="24.95" customHeight="1" x14ac:dyDescent="0.2">
      <c r="A147" s="843">
        <v>40920</v>
      </c>
      <c r="B147" s="987">
        <v>135000</v>
      </c>
      <c r="C147" s="845">
        <v>344750</v>
      </c>
      <c r="D147" s="846">
        <v>575000</v>
      </c>
      <c r="E147" s="846">
        <v>880000</v>
      </c>
      <c r="F147" s="846">
        <v>1262500</v>
      </c>
      <c r="G147" s="846">
        <v>2550000</v>
      </c>
      <c r="H147" s="846"/>
      <c r="I147" s="847">
        <v>195000</v>
      </c>
      <c r="J147" s="846">
        <v>1475000</v>
      </c>
      <c r="K147" s="1067">
        <f>I147/I147</f>
        <v>1</v>
      </c>
      <c r="L147" s="1068">
        <f>I147/I135</f>
        <v>1.1818181818181819</v>
      </c>
    </row>
    <row r="148" spans="1:12" ht="24.95" customHeight="1" x14ac:dyDescent="0.2">
      <c r="A148" s="830">
        <v>40951</v>
      </c>
      <c r="B148" s="937">
        <v>135000</v>
      </c>
      <c r="C148" s="848">
        <v>340000</v>
      </c>
      <c r="D148" s="849">
        <v>580000</v>
      </c>
      <c r="E148" s="848">
        <v>865000</v>
      </c>
      <c r="F148" s="848">
        <v>1262500</v>
      </c>
      <c r="G148" s="848">
        <v>2737500</v>
      </c>
      <c r="H148" s="831">
        <v>6600000</v>
      </c>
      <c r="I148" s="848">
        <v>199000</v>
      </c>
      <c r="J148" s="848">
        <v>1550000</v>
      </c>
      <c r="K148" s="1069">
        <f>I148/I147</f>
        <v>1.0205128205128204</v>
      </c>
      <c r="L148" s="1069">
        <f t="shared" ref="L148:L156" si="4">I148/I136</f>
        <v>1.1569767441860466</v>
      </c>
    </row>
    <row r="149" spans="1:12" ht="24.95" customHeight="1" x14ac:dyDescent="0.2">
      <c r="A149" s="830">
        <v>40980</v>
      </c>
      <c r="B149" s="831">
        <v>136500</v>
      </c>
      <c r="C149" s="831">
        <v>335000</v>
      </c>
      <c r="D149" s="831">
        <v>588500</v>
      </c>
      <c r="E149" s="831">
        <v>850000</v>
      </c>
      <c r="F149" s="831">
        <v>1350000</v>
      </c>
      <c r="G149" s="831">
        <v>2647500</v>
      </c>
      <c r="H149" s="831">
        <v>6600000</v>
      </c>
      <c r="I149" s="848">
        <v>209000</v>
      </c>
      <c r="J149" s="831">
        <v>1612500</v>
      </c>
      <c r="K149" s="1069">
        <f>I149/I147</f>
        <v>1.0717948717948718</v>
      </c>
      <c r="L149" s="1069">
        <f t="shared" si="4"/>
        <v>1.1994261119081779</v>
      </c>
    </row>
    <row r="150" spans="1:12" ht="24.95" customHeight="1" x14ac:dyDescent="0.2">
      <c r="A150" s="832">
        <v>41011</v>
      </c>
      <c r="B150" s="831">
        <v>140000</v>
      </c>
      <c r="C150" s="831">
        <v>332552.5</v>
      </c>
      <c r="D150" s="831">
        <v>595000</v>
      </c>
      <c r="E150" s="831">
        <v>850000</v>
      </c>
      <c r="F150" s="831">
        <v>1355000</v>
      </c>
      <c r="G150" s="831">
        <v>2648750</v>
      </c>
      <c r="H150" s="831">
        <v>6100000</v>
      </c>
      <c r="I150" s="848">
        <v>210000</v>
      </c>
      <c r="J150" s="831">
        <v>1600000</v>
      </c>
      <c r="K150" s="1069">
        <f>I150/I147</f>
        <v>1.0769230769230769</v>
      </c>
      <c r="L150" s="1069">
        <f t="shared" si="4"/>
        <v>1.2</v>
      </c>
    </row>
    <row r="151" spans="1:12" ht="24.95" customHeight="1" x14ac:dyDescent="0.2">
      <c r="A151" s="830">
        <v>41041</v>
      </c>
      <c r="B151" s="831">
        <v>140000</v>
      </c>
      <c r="C151" s="831">
        <v>330000</v>
      </c>
      <c r="D151" s="831">
        <v>595000</v>
      </c>
      <c r="E151" s="831">
        <v>852500</v>
      </c>
      <c r="F151" s="831">
        <v>1330000</v>
      </c>
      <c r="G151" s="831">
        <v>2700000</v>
      </c>
      <c r="H151" s="831">
        <v>6600000</v>
      </c>
      <c r="I151" s="848">
        <v>215000</v>
      </c>
      <c r="J151" s="831">
        <v>1600000</v>
      </c>
      <c r="K151" s="1069">
        <f>I151/I147</f>
        <v>1.1025641025641026</v>
      </c>
      <c r="L151" s="1069">
        <f t="shared" si="4"/>
        <v>1.131578947368421</v>
      </c>
    </row>
    <row r="152" spans="1:12" ht="24.95" customHeight="1" x14ac:dyDescent="0.2">
      <c r="A152" s="830">
        <v>41072</v>
      </c>
      <c r="B152" s="831">
        <v>140000</v>
      </c>
      <c r="C152" s="831">
        <v>332000</v>
      </c>
      <c r="D152" s="831">
        <v>595000</v>
      </c>
      <c r="E152" s="831">
        <v>855000</v>
      </c>
      <c r="F152" s="831">
        <v>1325000</v>
      </c>
      <c r="G152" s="831">
        <v>2700000</v>
      </c>
      <c r="H152" s="831">
        <v>6650000</v>
      </c>
      <c r="I152" s="848">
        <v>215000</v>
      </c>
      <c r="J152" s="831">
        <v>1600000</v>
      </c>
      <c r="K152" s="1069">
        <f>I152/I147</f>
        <v>1.1025641025641026</v>
      </c>
      <c r="L152" s="1069">
        <f t="shared" si="4"/>
        <v>1.1025641025641026</v>
      </c>
    </row>
    <row r="153" spans="1:12" ht="24.95" customHeight="1" x14ac:dyDescent="0.2">
      <c r="A153" s="830">
        <v>41102</v>
      </c>
      <c r="B153" s="831">
        <v>140000</v>
      </c>
      <c r="C153" s="831">
        <v>330000</v>
      </c>
      <c r="D153" s="831">
        <v>595000</v>
      </c>
      <c r="E153" s="831">
        <v>850000</v>
      </c>
      <c r="F153" s="831">
        <v>1340000</v>
      </c>
      <c r="G153" s="831">
        <v>2700000</v>
      </c>
      <c r="H153" s="831">
        <v>6300000</v>
      </c>
      <c r="I153" s="848">
        <v>215000</v>
      </c>
      <c r="J153" s="831">
        <v>1600000</v>
      </c>
      <c r="K153" s="1069">
        <f>I153/I147</f>
        <v>1.1025641025641026</v>
      </c>
      <c r="L153" s="1069">
        <f t="shared" si="4"/>
        <v>1.1025641025641026</v>
      </c>
    </row>
    <row r="154" spans="1:12" ht="24.95" customHeight="1" x14ac:dyDescent="0.2">
      <c r="A154" s="850">
        <v>41122</v>
      </c>
      <c r="B154" s="831">
        <v>139900</v>
      </c>
      <c r="C154" s="851">
        <v>330000</v>
      </c>
      <c r="D154" s="852">
        <v>595000</v>
      </c>
      <c r="E154" s="852">
        <v>850000</v>
      </c>
      <c r="F154" s="852">
        <v>1335000</v>
      </c>
      <c r="G154" s="852">
        <v>2687500</v>
      </c>
      <c r="H154" s="853">
        <v>6500000</v>
      </c>
      <c r="I154" s="848">
        <v>213700</v>
      </c>
      <c r="J154" s="831">
        <v>1600000</v>
      </c>
      <c r="K154" s="1069">
        <f>I154/I147</f>
        <v>1.0958974358974358</v>
      </c>
      <c r="L154" s="1069">
        <f t="shared" si="4"/>
        <v>1.1130208333333333</v>
      </c>
    </row>
    <row r="155" spans="1:12" ht="24.95" customHeight="1" x14ac:dyDescent="0.2">
      <c r="A155" s="850">
        <v>41164</v>
      </c>
      <c r="B155" s="852">
        <v>140000</v>
      </c>
      <c r="C155" s="852">
        <v>330000</v>
      </c>
      <c r="D155" s="852">
        <v>598000</v>
      </c>
      <c r="E155" s="852">
        <v>850000</v>
      </c>
      <c r="F155" s="852">
        <v>1342500</v>
      </c>
      <c r="G155" s="852">
        <v>2675000</v>
      </c>
      <c r="H155" s="853">
        <v>6433250</v>
      </c>
      <c r="I155" s="848">
        <v>201900</v>
      </c>
      <c r="J155" s="853">
        <v>1600000</v>
      </c>
      <c r="K155" s="1069">
        <f>I155/I147</f>
        <v>1.0353846153846153</v>
      </c>
      <c r="L155" s="1069">
        <f t="shared" si="4"/>
        <v>1.0570680628272251</v>
      </c>
    </row>
    <row r="156" spans="1:12" ht="24.95" customHeight="1" x14ac:dyDescent="0.2">
      <c r="A156" s="850">
        <v>41194</v>
      </c>
      <c r="B156" s="988">
        <v>139900</v>
      </c>
      <c r="C156" s="846">
        <v>330000</v>
      </c>
      <c r="D156" s="846">
        <v>595000</v>
      </c>
      <c r="E156" s="846">
        <v>850000</v>
      </c>
      <c r="F156" s="846">
        <v>1330000</v>
      </c>
      <c r="G156" s="846">
        <v>2687500</v>
      </c>
      <c r="H156" s="846">
        <v>6366500</v>
      </c>
      <c r="I156" s="844">
        <v>210000</v>
      </c>
      <c r="J156" s="846">
        <v>1595000</v>
      </c>
      <c r="K156" s="1069">
        <f>I156/I147</f>
        <v>1.0769230769230769</v>
      </c>
      <c r="L156" s="1069">
        <f t="shared" si="4"/>
        <v>1.1052631578947369</v>
      </c>
    </row>
    <row r="157" spans="1:12" ht="24.95" customHeight="1" x14ac:dyDescent="0.2">
      <c r="A157" s="850">
        <v>41225</v>
      </c>
      <c r="B157" s="937">
        <v>140000</v>
      </c>
      <c r="C157" s="831">
        <v>330000</v>
      </c>
      <c r="D157" s="854">
        <v>595000</v>
      </c>
      <c r="E157" s="831">
        <v>850000</v>
      </c>
      <c r="F157" s="831">
        <v>1350000</v>
      </c>
      <c r="G157" s="831">
        <v>2700000</v>
      </c>
      <c r="H157" s="831">
        <v>6366500</v>
      </c>
      <c r="I157" s="848">
        <v>210000</v>
      </c>
      <c r="J157" s="848">
        <v>1600000</v>
      </c>
      <c r="K157" s="1069">
        <f>I157/I147</f>
        <v>1.0769230769230769</v>
      </c>
      <c r="L157" s="1069">
        <f>I157/I145</f>
        <v>1.1229946524064172</v>
      </c>
    </row>
    <row r="158" spans="1:12" ht="24.95" customHeight="1" thickBot="1" x14ac:dyDescent="0.25">
      <c r="A158" s="850">
        <v>41255</v>
      </c>
      <c r="B158" s="831">
        <v>140000</v>
      </c>
      <c r="C158" s="831">
        <v>330000</v>
      </c>
      <c r="D158" s="831">
        <v>592500</v>
      </c>
      <c r="E158" s="831">
        <v>850000</v>
      </c>
      <c r="F158" s="831">
        <v>1350000</v>
      </c>
      <c r="G158" s="831">
        <v>2700000</v>
      </c>
      <c r="H158" s="831">
        <v>6333250</v>
      </c>
      <c r="I158" s="848">
        <v>210000</v>
      </c>
      <c r="J158" s="831">
        <v>1600000</v>
      </c>
      <c r="K158" s="1069">
        <f>I158/I147</f>
        <v>1.0769230769230769</v>
      </c>
      <c r="L158" s="1069">
        <f>I158/I146</f>
        <v>1.1268814896300072</v>
      </c>
    </row>
    <row r="159" spans="1:12" ht="24.95" customHeight="1" x14ac:dyDescent="0.2">
      <c r="A159" s="817">
        <v>41286</v>
      </c>
      <c r="B159" s="896">
        <v>147000</v>
      </c>
      <c r="C159" s="896">
        <v>335000</v>
      </c>
      <c r="D159" s="896">
        <v>588250</v>
      </c>
      <c r="E159" s="896">
        <v>877500</v>
      </c>
      <c r="F159" s="896">
        <v>1378500</v>
      </c>
      <c r="G159" s="896">
        <v>2900000</v>
      </c>
      <c r="H159" s="896">
        <v>5300000</v>
      </c>
      <c r="I159" s="894">
        <v>217500</v>
      </c>
      <c r="J159" s="895">
        <v>1590000</v>
      </c>
      <c r="K159" s="897">
        <f>IF(I159=0,"0",I159/I159)</f>
        <v>1</v>
      </c>
      <c r="L159" s="1070">
        <f t="shared" ref="L159:L170" si="5">I159/I147</f>
        <v>1.1153846153846154</v>
      </c>
    </row>
    <row r="160" spans="1:12" ht="24.95" customHeight="1" x14ac:dyDescent="0.2">
      <c r="A160" s="817">
        <v>41317</v>
      </c>
      <c r="B160" s="908">
        <v>150000</v>
      </c>
      <c r="C160" s="920">
        <v>330000</v>
      </c>
      <c r="D160" s="921">
        <v>585000</v>
      </c>
      <c r="E160" s="921">
        <v>855000</v>
      </c>
      <c r="F160" s="921">
        <v>1410000</v>
      </c>
      <c r="G160" s="921">
        <v>2500000</v>
      </c>
      <c r="H160" s="921">
        <v>5167500</v>
      </c>
      <c r="I160" s="919">
        <v>226000</v>
      </c>
      <c r="J160" s="909">
        <v>1695000</v>
      </c>
      <c r="K160" s="898">
        <f>IF(I159=0,"0",I160/I159)</f>
        <v>1.0390804597701149</v>
      </c>
      <c r="L160" s="1070">
        <f t="shared" si="5"/>
        <v>1.135678391959799</v>
      </c>
    </row>
    <row r="161" spans="1:12" ht="24.95" customHeight="1" x14ac:dyDescent="0.2">
      <c r="A161" s="817">
        <v>41345</v>
      </c>
      <c r="B161" s="896">
        <v>151000</v>
      </c>
      <c r="C161" s="896">
        <v>328000</v>
      </c>
      <c r="D161" s="896">
        <v>588250</v>
      </c>
      <c r="E161" s="896">
        <v>850000</v>
      </c>
      <c r="F161" s="896">
        <v>1375000</v>
      </c>
      <c r="G161" s="896">
        <v>2650000</v>
      </c>
      <c r="H161" s="896">
        <v>5650000</v>
      </c>
      <c r="I161" s="896">
        <v>250000</v>
      </c>
      <c r="J161" s="896">
        <v>1633125</v>
      </c>
      <c r="K161" s="898">
        <f>IF(I159=0,"0",I161/I159)</f>
        <v>1.1494252873563218</v>
      </c>
      <c r="L161" s="1070">
        <f t="shared" si="5"/>
        <v>1.1961722488038278</v>
      </c>
    </row>
    <row r="162" spans="1:12" ht="24.95" customHeight="1" x14ac:dyDescent="0.2">
      <c r="A162" s="818">
        <v>41376</v>
      </c>
      <c r="B162" s="896">
        <v>151000</v>
      </c>
      <c r="C162" s="896">
        <v>335000</v>
      </c>
      <c r="D162" s="896">
        <v>595000</v>
      </c>
      <c r="E162" s="896">
        <v>855000</v>
      </c>
      <c r="F162" s="896">
        <v>1367750</v>
      </c>
      <c r="G162" s="896">
        <v>2650000</v>
      </c>
      <c r="H162" s="896">
        <v>5825000</v>
      </c>
      <c r="I162" s="894">
        <v>250000</v>
      </c>
      <c r="J162" s="907">
        <v>1696250</v>
      </c>
      <c r="K162" s="898">
        <f>IF(I159=0,"0",I162/I159)</f>
        <v>1.1494252873563218</v>
      </c>
      <c r="L162" s="1070">
        <f t="shared" si="5"/>
        <v>1.1904761904761905</v>
      </c>
    </row>
    <row r="163" spans="1:12" ht="24.95" customHeight="1" x14ac:dyDescent="0.2">
      <c r="A163" s="817">
        <v>41406</v>
      </c>
      <c r="B163" s="896">
        <v>152000</v>
      </c>
      <c r="C163" s="896">
        <v>335000</v>
      </c>
      <c r="D163" s="896">
        <v>595000</v>
      </c>
      <c r="E163" s="896">
        <v>855000</v>
      </c>
      <c r="F163" s="896">
        <v>1375000</v>
      </c>
      <c r="G163" s="896">
        <v>2650000</v>
      </c>
      <c r="H163" s="896">
        <v>6550000</v>
      </c>
      <c r="I163" s="894">
        <v>250000</v>
      </c>
      <c r="J163" s="895">
        <v>1610000</v>
      </c>
      <c r="K163" s="898">
        <f>IF(I159=0,"0",I163/I159)</f>
        <v>1.1494252873563218</v>
      </c>
      <c r="L163" s="1070">
        <f t="shared" si="5"/>
        <v>1.1627906976744187</v>
      </c>
    </row>
    <row r="164" spans="1:12" ht="24.95" customHeight="1" x14ac:dyDescent="0.2">
      <c r="A164" s="817">
        <v>41437</v>
      </c>
      <c r="B164" s="896">
        <v>153900</v>
      </c>
      <c r="C164" s="896">
        <v>335000</v>
      </c>
      <c r="D164" s="896">
        <v>597500</v>
      </c>
      <c r="E164" s="896">
        <v>855000</v>
      </c>
      <c r="F164" s="896">
        <v>1360500</v>
      </c>
      <c r="G164" s="896">
        <v>2700000</v>
      </c>
      <c r="H164" s="896">
        <v>6000000</v>
      </c>
      <c r="I164" s="894">
        <v>270000</v>
      </c>
      <c r="J164" s="895">
        <v>1600000</v>
      </c>
      <c r="K164" s="898">
        <f>IF(I159=0,"0",I164/I159)</f>
        <v>1.2413793103448276</v>
      </c>
      <c r="L164" s="1070">
        <f t="shared" si="5"/>
        <v>1.2558139534883721</v>
      </c>
    </row>
    <row r="165" spans="1:12" ht="24.95" customHeight="1" x14ac:dyDescent="0.2">
      <c r="A165" s="817">
        <v>41467</v>
      </c>
      <c r="B165" s="908">
        <v>154000</v>
      </c>
      <c r="C165" s="908">
        <v>335000</v>
      </c>
      <c r="D165" s="908">
        <v>595000</v>
      </c>
      <c r="E165" s="917">
        <v>855000</v>
      </c>
      <c r="F165" s="913">
        <v>1347025</v>
      </c>
      <c r="G165" s="914">
        <v>2712500</v>
      </c>
      <c r="H165" s="918">
        <v>6175000</v>
      </c>
      <c r="I165" s="894">
        <v>230000</v>
      </c>
      <c r="J165" s="895">
        <v>1600000</v>
      </c>
      <c r="K165" s="898">
        <f>IF(I159=0,"0",I165/I159)</f>
        <v>1.0574712643678161</v>
      </c>
      <c r="L165" s="1070">
        <f t="shared" si="5"/>
        <v>1.069767441860465</v>
      </c>
    </row>
    <row r="166" spans="1:12" ht="24.95" customHeight="1" x14ac:dyDescent="0.2">
      <c r="A166" s="817">
        <v>41498</v>
      </c>
      <c r="B166" s="896">
        <v>155000</v>
      </c>
      <c r="C166" s="896">
        <v>335000</v>
      </c>
      <c r="D166" s="896">
        <v>595000</v>
      </c>
      <c r="E166" s="896">
        <v>850000</v>
      </c>
      <c r="F166" s="896">
        <v>1350000</v>
      </c>
      <c r="G166" s="896">
        <v>2797500</v>
      </c>
      <c r="H166" s="896">
        <v>6250000</v>
      </c>
      <c r="I166" s="894">
        <v>235000</v>
      </c>
      <c r="J166" s="895">
        <v>1600000</v>
      </c>
      <c r="K166" s="898">
        <f>IF(I159=0,"0",I166/I159)</f>
        <v>1.0804597701149425</v>
      </c>
      <c r="L166" s="1070">
        <f t="shared" si="5"/>
        <v>1.0996724379971923</v>
      </c>
    </row>
    <row r="167" spans="1:12" ht="24.95" customHeight="1" x14ac:dyDescent="0.2">
      <c r="A167" s="817">
        <v>41529</v>
      </c>
      <c r="B167" s="896">
        <v>155000</v>
      </c>
      <c r="C167" s="896">
        <v>335000</v>
      </c>
      <c r="D167" s="896">
        <v>595000</v>
      </c>
      <c r="E167" s="896">
        <v>850000</v>
      </c>
      <c r="F167" s="896">
        <v>1342025</v>
      </c>
      <c r="G167" s="896">
        <v>2772500</v>
      </c>
      <c r="H167" s="896">
        <v>6250000</v>
      </c>
      <c r="I167" s="894">
        <v>250000</v>
      </c>
      <c r="J167" s="895">
        <v>1600000</v>
      </c>
      <c r="K167" s="898">
        <f>IF(I159=0,"0",I167/I159)</f>
        <v>1.1494252873563218</v>
      </c>
      <c r="L167" s="1070">
        <f t="shared" si="5"/>
        <v>1.2382367508667658</v>
      </c>
    </row>
    <row r="168" spans="1:12" ht="24.95" customHeight="1" x14ac:dyDescent="0.2">
      <c r="A168" s="817">
        <v>41559</v>
      </c>
      <c r="B168" s="896">
        <v>155000</v>
      </c>
      <c r="C168" s="896">
        <v>335000</v>
      </c>
      <c r="D168" s="896">
        <v>593000</v>
      </c>
      <c r="E168" s="896">
        <v>850000</v>
      </c>
      <c r="F168" s="896">
        <v>1340000</v>
      </c>
      <c r="G168" s="896">
        <v>2750000</v>
      </c>
      <c r="H168" s="896">
        <v>6250000</v>
      </c>
      <c r="I168" s="923">
        <v>245000</v>
      </c>
      <c r="J168" s="924">
        <v>1600000</v>
      </c>
      <c r="K168" s="898">
        <f>IF(I159=0,"0",I168/I159)</f>
        <v>1.1264367816091954</v>
      </c>
      <c r="L168" s="1070">
        <f t="shared" si="5"/>
        <v>1.1666666666666667</v>
      </c>
    </row>
    <row r="169" spans="1:12" ht="24.95" customHeight="1" x14ac:dyDescent="0.2">
      <c r="A169" s="817">
        <v>41590</v>
      </c>
      <c r="B169" s="896">
        <v>155100</v>
      </c>
      <c r="C169" s="896">
        <v>335000</v>
      </c>
      <c r="D169" s="896">
        <v>590000</v>
      </c>
      <c r="E169" s="896">
        <v>850000</v>
      </c>
      <c r="F169" s="896">
        <v>1344050</v>
      </c>
      <c r="G169" s="896">
        <v>2700000</v>
      </c>
      <c r="H169" s="896">
        <v>6300000</v>
      </c>
      <c r="I169" s="923">
        <v>245000</v>
      </c>
      <c r="J169" s="924">
        <v>1600000</v>
      </c>
      <c r="K169" s="898">
        <f>IF(I159=0,"0",I169/I159)</f>
        <v>1.1264367816091954</v>
      </c>
      <c r="L169" s="1070">
        <f t="shared" si="5"/>
        <v>1.1666666666666667</v>
      </c>
    </row>
    <row r="170" spans="1:12" ht="24.95" customHeight="1" thickBot="1" x14ac:dyDescent="0.25">
      <c r="A170" s="933">
        <v>41620</v>
      </c>
      <c r="B170" s="908">
        <v>156642.5</v>
      </c>
      <c r="C170" s="934">
        <v>335000</v>
      </c>
      <c r="D170" s="934">
        <v>595000</v>
      </c>
      <c r="E170" s="934">
        <v>850000</v>
      </c>
      <c r="F170" s="934">
        <v>1340000</v>
      </c>
      <c r="G170" s="934">
        <v>2700000</v>
      </c>
      <c r="H170" s="934">
        <v>6250000</v>
      </c>
      <c r="I170" s="938">
        <v>247000</v>
      </c>
      <c r="J170" s="939">
        <v>1600000</v>
      </c>
      <c r="K170" s="940">
        <f>IF(I159=0,"0",I170/I159)</f>
        <v>1.1356321839080459</v>
      </c>
      <c r="L170" s="1071">
        <f t="shared" si="5"/>
        <v>1.1761904761904762</v>
      </c>
    </row>
    <row r="171" spans="1:12" ht="24.95" customHeight="1" x14ac:dyDescent="0.2">
      <c r="A171" s="824">
        <v>41651</v>
      </c>
      <c r="B171" s="837">
        <v>160000</v>
      </c>
      <c r="C171" s="837">
        <v>336500</v>
      </c>
      <c r="D171" s="837">
        <v>600000</v>
      </c>
      <c r="E171" s="837">
        <v>853000</v>
      </c>
      <c r="F171" s="837">
        <v>1375000</v>
      </c>
      <c r="G171" s="837">
        <v>2700000</v>
      </c>
      <c r="H171" s="837">
        <v>7050000</v>
      </c>
      <c r="I171" s="941">
        <v>268647</v>
      </c>
      <c r="J171" s="941">
        <v>1767500</v>
      </c>
      <c r="K171" s="1072">
        <f>IF(I171=0,"0",I171/I171)</f>
        <v>1</v>
      </c>
      <c r="L171" s="1073">
        <f t="shared" ref="L171:L182" si="6">I171/I159</f>
        <v>1.2351586206896552</v>
      </c>
    </row>
    <row r="172" spans="1:12" ht="24.95" customHeight="1" x14ac:dyDescent="0.2">
      <c r="A172" s="825">
        <v>41682</v>
      </c>
      <c r="B172" s="937">
        <v>161000</v>
      </c>
      <c r="C172" s="831">
        <v>332500</v>
      </c>
      <c r="D172" s="831">
        <v>600000</v>
      </c>
      <c r="E172" s="831">
        <v>852750</v>
      </c>
      <c r="F172" s="831">
        <v>1375000</v>
      </c>
      <c r="G172" s="831">
        <v>2749500</v>
      </c>
      <c r="H172" s="831">
        <v>7050000</v>
      </c>
      <c r="I172" s="927">
        <v>265000</v>
      </c>
      <c r="J172" s="848">
        <v>1825000</v>
      </c>
      <c r="K172" s="1069">
        <f>IF(I171=0,"0",I172/I171)</f>
        <v>0.98642456457730776</v>
      </c>
      <c r="L172" s="1074">
        <f t="shared" si="6"/>
        <v>1.1725663716814159</v>
      </c>
    </row>
    <row r="173" spans="1:12" ht="24.95" customHeight="1" x14ac:dyDescent="0.2">
      <c r="A173" s="825">
        <v>41710</v>
      </c>
      <c r="B173" s="937">
        <v>161114.5</v>
      </c>
      <c r="C173" s="848">
        <v>325000</v>
      </c>
      <c r="D173" s="848">
        <v>600000</v>
      </c>
      <c r="E173" s="848">
        <v>849500</v>
      </c>
      <c r="F173" s="848">
        <v>1335000</v>
      </c>
      <c r="G173" s="848">
        <v>2650000</v>
      </c>
      <c r="H173" s="926">
        <v>5850000</v>
      </c>
      <c r="I173" s="848">
        <v>264000</v>
      </c>
      <c r="J173" s="926">
        <v>1675000</v>
      </c>
      <c r="K173" s="1069">
        <f>IF(I171=0,"0",I173/I171)</f>
        <v>0.98270220772984618</v>
      </c>
      <c r="L173" s="1074">
        <f t="shared" si="6"/>
        <v>1.056</v>
      </c>
    </row>
    <row r="174" spans="1:12" ht="24.95" customHeight="1" x14ac:dyDescent="0.2">
      <c r="A174" s="827">
        <v>41741</v>
      </c>
      <c r="B174" s="937">
        <v>164000</v>
      </c>
      <c r="C174" s="848">
        <v>329000</v>
      </c>
      <c r="D174" s="848">
        <v>599000</v>
      </c>
      <c r="E174" s="848">
        <v>845000</v>
      </c>
      <c r="F174" s="848">
        <v>1310000</v>
      </c>
      <c r="G174" s="848">
        <v>2600000</v>
      </c>
      <c r="H174" s="848">
        <v>6206250</v>
      </c>
      <c r="I174" s="848">
        <v>265000</v>
      </c>
      <c r="J174" s="926">
        <v>1677000</v>
      </c>
      <c r="K174" s="1069">
        <f>IF(I171=0,"0",I174/I171)</f>
        <v>0.98642456457730776</v>
      </c>
      <c r="L174" s="1074">
        <f t="shared" si="6"/>
        <v>1.06</v>
      </c>
    </row>
    <row r="175" spans="1:12" ht="24.95" customHeight="1" x14ac:dyDescent="0.2">
      <c r="A175" s="825">
        <v>41771</v>
      </c>
      <c r="B175" s="937">
        <v>164900</v>
      </c>
      <c r="C175" s="848">
        <v>330000</v>
      </c>
      <c r="D175" s="848">
        <v>599000</v>
      </c>
      <c r="E175" s="848">
        <v>850000</v>
      </c>
      <c r="F175" s="848">
        <v>1325000</v>
      </c>
      <c r="G175" s="848">
        <v>2600000</v>
      </c>
      <c r="H175" s="848">
        <v>6206250</v>
      </c>
      <c r="I175" s="848">
        <v>265000</v>
      </c>
      <c r="J175" s="926">
        <v>1700000</v>
      </c>
      <c r="K175" s="1069">
        <f>IF(I171=0,"0",I175/I171)</f>
        <v>0.98642456457730776</v>
      </c>
      <c r="L175" s="1074">
        <f t="shared" si="6"/>
        <v>1.06</v>
      </c>
    </row>
    <row r="176" spans="1:12" ht="24.95" customHeight="1" x14ac:dyDescent="0.2">
      <c r="A176" s="825">
        <v>41802</v>
      </c>
      <c r="B176" s="937">
        <v>165000</v>
      </c>
      <c r="C176" s="848">
        <v>334000</v>
      </c>
      <c r="D176" s="848">
        <v>599000</v>
      </c>
      <c r="E176" s="937">
        <v>847500</v>
      </c>
      <c r="F176" s="848">
        <v>1325000</v>
      </c>
      <c r="G176" s="848">
        <v>2600000</v>
      </c>
      <c r="H176" s="926">
        <v>6231250</v>
      </c>
      <c r="I176" s="848">
        <v>268544</v>
      </c>
      <c r="J176" s="926">
        <v>1675000</v>
      </c>
      <c r="K176" s="1069">
        <f>IF(I171=0,"0",I176/I171)</f>
        <v>0.99961659724471141</v>
      </c>
      <c r="L176" s="1074">
        <f t="shared" si="6"/>
        <v>0.99460740740740738</v>
      </c>
    </row>
    <row r="177" spans="1:12" ht="24.95" customHeight="1" x14ac:dyDescent="0.2">
      <c r="A177" s="825">
        <v>41832</v>
      </c>
      <c r="B177" s="937">
        <v>164900</v>
      </c>
      <c r="C177" s="937">
        <v>333000</v>
      </c>
      <c r="D177" s="937">
        <v>595000</v>
      </c>
      <c r="E177" s="937">
        <v>850000</v>
      </c>
      <c r="F177" s="937">
        <v>1325000</v>
      </c>
      <c r="G177" s="937">
        <v>2625000</v>
      </c>
      <c r="H177" s="848">
        <v>6272500</v>
      </c>
      <c r="I177" s="848">
        <v>264999</v>
      </c>
      <c r="J177" s="926">
        <v>1650000</v>
      </c>
      <c r="K177" s="1069">
        <f>IF(I171=0,"0",I177/I171)</f>
        <v>0.98642084222046034</v>
      </c>
      <c r="L177" s="1074">
        <f t="shared" si="6"/>
        <v>1.1521695652173913</v>
      </c>
    </row>
    <row r="178" spans="1:12" ht="24.95" customHeight="1" x14ac:dyDescent="0.2">
      <c r="A178" s="825">
        <v>41863</v>
      </c>
      <c r="B178" s="937">
        <v>165000</v>
      </c>
      <c r="C178" s="848">
        <v>333000</v>
      </c>
      <c r="D178" s="848">
        <v>590000</v>
      </c>
      <c r="E178" s="848">
        <v>850000</v>
      </c>
      <c r="F178" s="848">
        <v>1325000</v>
      </c>
      <c r="G178" s="848">
        <v>2660000</v>
      </c>
      <c r="H178" s="848">
        <v>6295000</v>
      </c>
      <c r="I178" s="848">
        <v>267000</v>
      </c>
      <c r="J178" s="926">
        <v>1650000</v>
      </c>
      <c r="K178" s="1069">
        <f>IF(I171=0,"0",I178/I171)</f>
        <v>0.99386927827223082</v>
      </c>
      <c r="L178" s="1074">
        <f t="shared" si="6"/>
        <v>1.1361702127659574</v>
      </c>
    </row>
    <row r="179" spans="1:12" ht="24.95" customHeight="1" x14ac:dyDescent="0.2">
      <c r="A179" s="825">
        <v>41894</v>
      </c>
      <c r="B179" s="937">
        <v>165000</v>
      </c>
      <c r="C179" s="848">
        <v>330192</v>
      </c>
      <c r="D179" s="848">
        <v>590000</v>
      </c>
      <c r="E179" s="848">
        <v>850000</v>
      </c>
      <c r="F179" s="848">
        <v>1325000</v>
      </c>
      <c r="G179" s="848">
        <v>2695000</v>
      </c>
      <c r="H179" s="848">
        <v>6206250</v>
      </c>
      <c r="I179" s="848">
        <v>265000</v>
      </c>
      <c r="J179" s="926">
        <v>1650000</v>
      </c>
      <c r="K179" s="1069">
        <f>IF(I171=0,"0",I179/I171)</f>
        <v>0.98642456457730776</v>
      </c>
      <c r="L179" s="1074">
        <f t="shared" si="6"/>
        <v>1.06</v>
      </c>
    </row>
    <row r="180" spans="1:12" ht="24.95" customHeight="1" x14ac:dyDescent="0.2">
      <c r="A180" s="825">
        <v>41924</v>
      </c>
      <c r="B180" s="937">
        <v>165000</v>
      </c>
      <c r="C180" s="937">
        <v>330000</v>
      </c>
      <c r="D180" s="937">
        <v>590000</v>
      </c>
      <c r="E180" s="937">
        <v>850000</v>
      </c>
      <c r="F180" s="937">
        <v>1320000</v>
      </c>
      <c r="G180" s="937">
        <v>2675000</v>
      </c>
      <c r="H180" s="937">
        <v>6231250</v>
      </c>
      <c r="I180" s="848">
        <v>265000</v>
      </c>
      <c r="J180" s="848">
        <v>1650000</v>
      </c>
      <c r="K180" s="1069">
        <f>IF(I171=0,"0",I180/I171)</f>
        <v>0.98642456457730776</v>
      </c>
      <c r="L180" s="1074">
        <f t="shared" si="6"/>
        <v>1.0816326530612246</v>
      </c>
    </row>
    <row r="181" spans="1:12" ht="24.95" customHeight="1" x14ac:dyDescent="0.2">
      <c r="A181" s="825">
        <v>41955</v>
      </c>
      <c r="B181" s="937">
        <v>166000</v>
      </c>
      <c r="C181" s="937">
        <v>330000</v>
      </c>
      <c r="D181" s="937">
        <v>588250</v>
      </c>
      <c r="E181" s="937">
        <v>850000</v>
      </c>
      <c r="F181" s="937">
        <v>1325000</v>
      </c>
      <c r="G181" s="937">
        <v>2700000</v>
      </c>
      <c r="H181" s="937">
        <v>6231250</v>
      </c>
      <c r="I181" s="848">
        <v>265000</v>
      </c>
      <c r="J181" s="848">
        <v>1650000</v>
      </c>
      <c r="K181" s="1069">
        <f>IF(I171=0,"0",I181/I171)</f>
        <v>0.98642456457730776</v>
      </c>
      <c r="L181" s="1074">
        <f t="shared" si="6"/>
        <v>1.0816326530612246</v>
      </c>
    </row>
    <row r="182" spans="1:12" ht="24.95" customHeight="1" thickBot="1" x14ac:dyDescent="0.25">
      <c r="A182" s="906">
        <v>41985</v>
      </c>
      <c r="B182" s="987">
        <v>167000</v>
      </c>
      <c r="C182" s="987">
        <v>330000</v>
      </c>
      <c r="D182" s="987">
        <v>585000</v>
      </c>
      <c r="E182" s="987">
        <v>850000</v>
      </c>
      <c r="F182" s="987">
        <v>1325000</v>
      </c>
      <c r="G182" s="987">
        <v>2700000</v>
      </c>
      <c r="H182" s="987">
        <v>6295000</v>
      </c>
      <c r="I182" s="844">
        <v>267000</v>
      </c>
      <c r="J182" s="989">
        <v>1650000</v>
      </c>
      <c r="K182" s="1075">
        <f>IF(I171=0,"0",I182/I171)</f>
        <v>0.99386927827223082</v>
      </c>
      <c r="L182" s="1076">
        <f t="shared" si="6"/>
        <v>1.0809716599190284</v>
      </c>
    </row>
    <row r="183" spans="1:12" ht="24.95" customHeight="1" x14ac:dyDescent="0.2">
      <c r="A183" s="942">
        <v>42016</v>
      </c>
      <c r="B183" s="952">
        <v>174000</v>
      </c>
      <c r="C183" s="952">
        <v>337000</v>
      </c>
      <c r="D183" s="952">
        <v>592500</v>
      </c>
      <c r="E183" s="952">
        <v>870000</v>
      </c>
      <c r="F183" s="952">
        <v>1297500</v>
      </c>
      <c r="G183" s="952">
        <v>2650000</v>
      </c>
      <c r="H183" s="952">
        <v>6312500</v>
      </c>
      <c r="I183" s="992">
        <v>307000</v>
      </c>
      <c r="J183" s="993">
        <v>1537500</v>
      </c>
      <c r="K183" s="994">
        <f>IF(I183=0,"0",I183/I183)</f>
        <v>1</v>
      </c>
      <c r="L183" s="1077">
        <f t="shared" ref="L183:L194" si="7">I183/I171</f>
        <v>1.1427635521706925</v>
      </c>
    </row>
    <row r="184" spans="1:12" ht="24.95" customHeight="1" x14ac:dyDescent="0.2">
      <c r="A184" s="943">
        <v>42047</v>
      </c>
      <c r="B184" s="896">
        <v>173000</v>
      </c>
      <c r="C184" s="896">
        <v>335000</v>
      </c>
      <c r="D184" s="896">
        <v>590000</v>
      </c>
      <c r="E184" s="896">
        <v>875000</v>
      </c>
      <c r="F184" s="896">
        <v>1290000</v>
      </c>
      <c r="G184" s="896">
        <v>2932500</v>
      </c>
      <c r="H184" s="896">
        <v>6450000</v>
      </c>
      <c r="I184" s="894">
        <v>295000</v>
      </c>
      <c r="J184" s="990">
        <v>1665000</v>
      </c>
      <c r="K184" s="955">
        <f>IF(I183=0,"0",I184/I183)</f>
        <v>0.96091205211726383</v>
      </c>
      <c r="L184" s="1078">
        <f t="shared" si="7"/>
        <v>1.1132075471698113</v>
      </c>
    </row>
    <row r="185" spans="1:12" ht="24.95" customHeight="1" x14ac:dyDescent="0.2">
      <c r="A185" s="943">
        <v>42075</v>
      </c>
      <c r="B185" s="896">
        <v>175000</v>
      </c>
      <c r="C185" s="896">
        <v>334500</v>
      </c>
      <c r="D185" s="896">
        <v>589000</v>
      </c>
      <c r="E185" s="896">
        <v>869900</v>
      </c>
      <c r="F185" s="896">
        <v>1307500</v>
      </c>
      <c r="G185" s="896">
        <v>2895000</v>
      </c>
      <c r="H185" s="896">
        <v>6377000</v>
      </c>
      <c r="I185" s="896">
        <v>295000</v>
      </c>
      <c r="J185" s="896">
        <v>1750000</v>
      </c>
      <c r="K185" s="955">
        <f>IF(I183=0,"0",I185/I183)</f>
        <v>0.96091205211726383</v>
      </c>
      <c r="L185" s="1078">
        <f t="shared" si="7"/>
        <v>1.1174242424242424</v>
      </c>
    </row>
    <row r="186" spans="1:12" ht="24.95" customHeight="1" x14ac:dyDescent="0.2">
      <c r="A186" s="944">
        <v>42106</v>
      </c>
      <c r="B186" s="896">
        <v>176750</v>
      </c>
      <c r="C186" s="896">
        <v>335000</v>
      </c>
      <c r="D186" s="896">
        <v>585000</v>
      </c>
      <c r="E186" s="896">
        <v>870875</v>
      </c>
      <c r="F186" s="896">
        <v>1292500</v>
      </c>
      <c r="G186" s="896">
        <v>2900000</v>
      </c>
      <c r="H186" s="896">
        <v>6326000</v>
      </c>
      <c r="I186" s="894">
        <v>300000</v>
      </c>
      <c r="J186" s="896">
        <v>1695000</v>
      </c>
      <c r="K186" s="955">
        <f>IF(I183=0,"0",I186/I183)</f>
        <v>0.9771986970684039</v>
      </c>
      <c r="L186" s="1078">
        <f t="shared" si="7"/>
        <v>1.1320754716981132</v>
      </c>
    </row>
    <row r="187" spans="1:12" ht="24.95" customHeight="1" x14ac:dyDescent="0.2">
      <c r="A187" s="943">
        <v>42136</v>
      </c>
      <c r="B187" s="896">
        <v>180000</v>
      </c>
      <c r="C187" s="896">
        <v>335000</v>
      </c>
      <c r="D187" s="896">
        <v>589000</v>
      </c>
      <c r="E187" s="896">
        <v>865000</v>
      </c>
      <c r="F187" s="896">
        <v>1300000</v>
      </c>
      <c r="G187" s="896">
        <v>2812500</v>
      </c>
      <c r="H187" s="896">
        <v>6388500</v>
      </c>
      <c r="I187" s="894">
        <v>305000</v>
      </c>
      <c r="J187" s="895">
        <v>1663350</v>
      </c>
      <c r="K187" s="955">
        <f>IF(I183=0,"0",I187/I183)</f>
        <v>0.99348534201954397</v>
      </c>
      <c r="L187" s="1078">
        <f t="shared" si="7"/>
        <v>1.1509433962264151</v>
      </c>
    </row>
    <row r="188" spans="1:12" ht="24.95" customHeight="1" x14ac:dyDescent="0.2">
      <c r="A188" s="943">
        <v>42167</v>
      </c>
      <c r="B188" s="896">
        <v>180000</v>
      </c>
      <c r="C188" s="896">
        <v>336000</v>
      </c>
      <c r="D188" s="896">
        <v>589500</v>
      </c>
      <c r="E188" s="896">
        <v>865000</v>
      </c>
      <c r="F188" s="896">
        <v>1300000</v>
      </c>
      <c r="G188" s="896">
        <v>2895000</v>
      </c>
      <c r="H188" s="896">
        <v>6400000</v>
      </c>
      <c r="I188" s="894">
        <v>305000</v>
      </c>
      <c r="J188" s="895">
        <v>1650000</v>
      </c>
      <c r="K188" s="955">
        <f>IF(I183=0,"0",I188/I183)</f>
        <v>0.99348534201954397</v>
      </c>
      <c r="L188" s="1070">
        <f t="shared" si="7"/>
        <v>1.1357542897998094</v>
      </c>
    </row>
    <row r="189" spans="1:12" ht="24.95" customHeight="1" x14ac:dyDescent="0.2">
      <c r="A189" s="943">
        <v>42197</v>
      </c>
      <c r="B189" s="896">
        <v>180000</v>
      </c>
      <c r="C189" s="896">
        <v>335000</v>
      </c>
      <c r="D189" s="896">
        <v>590000</v>
      </c>
      <c r="E189" s="991">
        <v>865000</v>
      </c>
      <c r="F189" s="991">
        <v>1300000</v>
      </c>
      <c r="G189" s="991">
        <v>2892500</v>
      </c>
      <c r="H189" s="991">
        <v>6500000</v>
      </c>
      <c r="I189" s="894">
        <v>305000</v>
      </c>
      <c r="J189" s="895">
        <v>1650000</v>
      </c>
      <c r="K189" s="955">
        <f>IF(I183=0,"0",I189/I183)</f>
        <v>0.99348534201954397</v>
      </c>
      <c r="L189" s="1070">
        <f t="shared" si="7"/>
        <v>1.1509477394254317</v>
      </c>
    </row>
    <row r="190" spans="1:12" ht="24.95" customHeight="1" x14ac:dyDescent="0.2">
      <c r="A190" s="943">
        <v>42228</v>
      </c>
      <c r="B190" s="896">
        <v>180000</v>
      </c>
      <c r="C190" s="896">
        <v>335000</v>
      </c>
      <c r="D190" s="896">
        <v>590000</v>
      </c>
      <c r="E190" s="896">
        <v>865000</v>
      </c>
      <c r="F190" s="896">
        <v>1300000</v>
      </c>
      <c r="G190" s="896">
        <v>2870000</v>
      </c>
      <c r="H190" s="896">
        <v>6450000</v>
      </c>
      <c r="I190" s="894">
        <v>300000</v>
      </c>
      <c r="J190" s="895">
        <v>1640000</v>
      </c>
      <c r="K190" s="955">
        <f>IF(I183=0,"0",I190/I183)</f>
        <v>0.9771986970684039</v>
      </c>
      <c r="L190" s="1070">
        <f t="shared" si="7"/>
        <v>1.1235955056179776</v>
      </c>
    </row>
    <row r="191" spans="1:12" ht="24.95" customHeight="1" x14ac:dyDescent="0.2">
      <c r="A191" s="943">
        <v>42259</v>
      </c>
      <c r="B191" s="788">
        <v>180000</v>
      </c>
      <c r="C191" s="788">
        <v>335000</v>
      </c>
      <c r="D191" s="788">
        <v>586500</v>
      </c>
      <c r="E191" s="788">
        <v>860000</v>
      </c>
      <c r="F191" s="788">
        <v>1300000</v>
      </c>
      <c r="G191" s="788">
        <v>2870000</v>
      </c>
      <c r="H191" s="788">
        <v>6400000</v>
      </c>
      <c r="I191" s="894">
        <v>305000</v>
      </c>
      <c r="J191" s="895">
        <v>1636250</v>
      </c>
      <c r="K191" s="955">
        <f>IF(I183=0,"0",I191/I183)</f>
        <v>0.99348534201954397</v>
      </c>
      <c r="L191" s="1070">
        <f t="shared" si="7"/>
        <v>1.1509433962264151</v>
      </c>
    </row>
    <row r="192" spans="1:12" ht="24.95" customHeight="1" x14ac:dyDescent="0.2">
      <c r="A192" s="943">
        <v>42289</v>
      </c>
      <c r="B192" s="896">
        <v>180000</v>
      </c>
      <c r="C192" s="896">
        <v>335000</v>
      </c>
      <c r="D192" s="896">
        <v>589000</v>
      </c>
      <c r="E192" s="896">
        <v>859000</v>
      </c>
      <c r="F192" s="896">
        <v>1305000</v>
      </c>
      <c r="G192" s="896">
        <v>2895000</v>
      </c>
      <c r="H192" s="896">
        <v>6450000</v>
      </c>
      <c r="I192" s="923">
        <v>304950</v>
      </c>
      <c r="J192" s="924">
        <v>1640000</v>
      </c>
      <c r="K192" s="955">
        <f>IF(I183=0,"0",I192/I183)</f>
        <v>0.99332247557003261</v>
      </c>
      <c r="L192" s="1070">
        <f t="shared" si="7"/>
        <v>1.1507547169811321</v>
      </c>
    </row>
    <row r="193" spans="1:12" ht="24.95" customHeight="1" x14ac:dyDescent="0.2">
      <c r="A193" s="943">
        <v>42320</v>
      </c>
      <c r="B193" s="896">
        <v>181325</v>
      </c>
      <c r="C193" s="896">
        <v>335000</v>
      </c>
      <c r="D193" s="896">
        <v>590000</v>
      </c>
      <c r="E193" s="896">
        <v>860000</v>
      </c>
      <c r="F193" s="896">
        <v>1300000</v>
      </c>
      <c r="G193" s="896">
        <v>2900000</v>
      </c>
      <c r="H193" s="896">
        <v>6400000</v>
      </c>
      <c r="I193" s="923">
        <v>304500</v>
      </c>
      <c r="J193" s="924">
        <v>1650000</v>
      </c>
      <c r="K193" s="955">
        <f>IF(I183=0,"0",I193/I183)</f>
        <v>0.99185667752442996</v>
      </c>
      <c r="L193" s="1070">
        <f t="shared" si="7"/>
        <v>1.149056603773585</v>
      </c>
    </row>
    <row r="194" spans="1:12" ht="24.95" customHeight="1" thickBot="1" x14ac:dyDescent="0.25">
      <c r="A194" s="945">
        <v>42350</v>
      </c>
      <c r="B194" s="896">
        <v>182000</v>
      </c>
      <c r="C194" s="896">
        <v>335000</v>
      </c>
      <c r="D194" s="896">
        <v>589000</v>
      </c>
      <c r="E194" s="896">
        <v>858722</v>
      </c>
      <c r="F194" s="896">
        <v>1305000</v>
      </c>
      <c r="G194" s="896">
        <v>2870000</v>
      </c>
      <c r="H194" s="896">
        <v>6400000</v>
      </c>
      <c r="I194" s="923">
        <v>305000</v>
      </c>
      <c r="J194" s="924">
        <v>1650000</v>
      </c>
      <c r="K194" s="955">
        <f>IF(I183=0,"0",I194/I183)</f>
        <v>0.99348534201954397</v>
      </c>
      <c r="L194" s="1070">
        <f t="shared" si="7"/>
        <v>1.1423220973782771</v>
      </c>
    </row>
    <row r="195" spans="1:12" ht="24.95" customHeight="1" x14ac:dyDescent="0.2">
      <c r="A195" s="824">
        <v>42381</v>
      </c>
      <c r="B195" s="837">
        <v>185500</v>
      </c>
      <c r="C195" s="837">
        <v>339500</v>
      </c>
      <c r="D195" s="837">
        <v>605497.5</v>
      </c>
      <c r="E195" s="837">
        <v>875000</v>
      </c>
      <c r="F195" s="837">
        <v>1335000</v>
      </c>
      <c r="G195" s="837">
        <v>2650000</v>
      </c>
      <c r="H195" s="837">
        <v>7200000</v>
      </c>
      <c r="I195" s="941">
        <v>335100</v>
      </c>
      <c r="J195" s="941">
        <v>1712500</v>
      </c>
      <c r="K195" s="1072">
        <f>IF(I195=0,"0",I195/I195)</f>
        <v>1</v>
      </c>
      <c r="L195" s="1073">
        <f t="shared" ref="L195:L218" si="8">I195/I183</f>
        <v>1.0915309446254071</v>
      </c>
    </row>
    <row r="196" spans="1:12" ht="24.95" customHeight="1" x14ac:dyDescent="0.2">
      <c r="A196" s="825">
        <v>42412</v>
      </c>
      <c r="B196" s="937">
        <v>180000</v>
      </c>
      <c r="C196" s="937">
        <v>340000</v>
      </c>
      <c r="D196" s="937">
        <v>600000</v>
      </c>
      <c r="E196" s="937">
        <v>875000</v>
      </c>
      <c r="F196" s="937">
        <v>1310000</v>
      </c>
      <c r="G196" s="937">
        <v>2650000</v>
      </c>
      <c r="H196" s="937">
        <v>7200000</v>
      </c>
      <c r="I196" s="927">
        <v>327000</v>
      </c>
      <c r="J196" s="848">
        <v>1610000</v>
      </c>
      <c r="K196" s="1069">
        <f>IF(I195=0,"0",I196/I195)</f>
        <v>0.97582811101163835</v>
      </c>
      <c r="L196" s="1074">
        <f t="shared" si="8"/>
        <v>1.1084745762711865</v>
      </c>
    </row>
    <row r="197" spans="1:12" ht="24.95" customHeight="1" x14ac:dyDescent="0.2">
      <c r="A197" s="825">
        <v>42441</v>
      </c>
      <c r="B197" s="848">
        <v>188500</v>
      </c>
      <c r="C197" s="848">
        <v>340000</v>
      </c>
      <c r="D197" s="848">
        <v>595000</v>
      </c>
      <c r="E197" s="848">
        <v>850000</v>
      </c>
      <c r="F197" s="848">
        <v>1320000</v>
      </c>
      <c r="G197" s="848">
        <v>2800000</v>
      </c>
      <c r="H197" s="926">
        <v>7200000</v>
      </c>
      <c r="I197" s="848">
        <v>325000</v>
      </c>
      <c r="J197" s="926">
        <v>1625000</v>
      </c>
      <c r="K197" s="1069">
        <f>IF(I195=0,"0",I197/I195)</f>
        <v>0.96985974336019098</v>
      </c>
      <c r="L197" s="1074">
        <f t="shared" si="8"/>
        <v>1.1016949152542372</v>
      </c>
    </row>
    <row r="198" spans="1:12" ht="24.95" customHeight="1" x14ac:dyDescent="0.2">
      <c r="A198" s="827">
        <v>42472</v>
      </c>
      <c r="B198" s="848">
        <v>188000</v>
      </c>
      <c r="C198" s="848">
        <v>340000</v>
      </c>
      <c r="D198" s="848">
        <v>589700</v>
      </c>
      <c r="E198" s="848">
        <v>850000</v>
      </c>
      <c r="F198" s="848">
        <v>1325000</v>
      </c>
      <c r="G198" s="848">
        <v>2850000</v>
      </c>
      <c r="H198" s="848">
        <v>6500000</v>
      </c>
      <c r="I198" s="848">
        <v>325000</v>
      </c>
      <c r="J198" s="926">
        <v>1625000</v>
      </c>
      <c r="K198" s="1069">
        <f>IF(I195=0,"0",I198/I195)</f>
        <v>0.96985974336019098</v>
      </c>
      <c r="L198" s="1074">
        <f t="shared" si="8"/>
        <v>1.0833333333333333</v>
      </c>
    </row>
    <row r="199" spans="1:12" ht="24.95" customHeight="1" x14ac:dyDescent="0.2">
      <c r="A199" s="825">
        <v>42502</v>
      </c>
      <c r="B199" s="848">
        <v>189600</v>
      </c>
      <c r="C199" s="848">
        <v>338500</v>
      </c>
      <c r="D199" s="848">
        <v>590000</v>
      </c>
      <c r="E199" s="848">
        <v>850000</v>
      </c>
      <c r="F199" s="848">
        <v>1300000</v>
      </c>
      <c r="G199" s="848">
        <v>2850000</v>
      </c>
      <c r="H199" s="848">
        <v>6500000</v>
      </c>
      <c r="I199" s="848">
        <v>325000</v>
      </c>
      <c r="J199" s="926">
        <v>1600000</v>
      </c>
      <c r="K199" s="1069">
        <f>IF(I195=0,"0",I199/I195)</f>
        <v>0.96985974336019098</v>
      </c>
      <c r="L199" s="1074">
        <f t="shared" si="8"/>
        <v>1.0655737704918034</v>
      </c>
    </row>
    <row r="200" spans="1:12" ht="24.95" customHeight="1" x14ac:dyDescent="0.2">
      <c r="A200" s="825">
        <v>42533</v>
      </c>
      <c r="B200" s="848">
        <v>190000</v>
      </c>
      <c r="C200" s="848">
        <v>340000</v>
      </c>
      <c r="D200" s="848">
        <v>587000</v>
      </c>
      <c r="E200" s="937">
        <v>850000</v>
      </c>
      <c r="F200" s="848">
        <v>1300000</v>
      </c>
      <c r="G200" s="848">
        <v>2850000</v>
      </c>
      <c r="H200" s="926">
        <v>6568750</v>
      </c>
      <c r="I200" s="848">
        <v>325000</v>
      </c>
      <c r="J200" s="926">
        <v>1557500</v>
      </c>
      <c r="K200" s="1069">
        <f>IF(I195=0,"0",I200/I195)</f>
        <v>0.96985974336019098</v>
      </c>
      <c r="L200" s="1074">
        <f t="shared" si="8"/>
        <v>1.0655737704918034</v>
      </c>
    </row>
    <row r="201" spans="1:12" ht="24.95" customHeight="1" x14ac:dyDescent="0.2">
      <c r="A201" s="825">
        <v>42563</v>
      </c>
      <c r="B201" s="937">
        <v>190000</v>
      </c>
      <c r="C201" s="848">
        <v>336500</v>
      </c>
      <c r="D201" s="937">
        <v>585000</v>
      </c>
      <c r="E201" s="937">
        <v>850000</v>
      </c>
      <c r="F201" s="937">
        <v>1300000</v>
      </c>
      <c r="G201" s="987">
        <v>2850719.5</v>
      </c>
      <c r="H201" s="848">
        <v>6568750</v>
      </c>
      <c r="I201" s="848">
        <v>320000</v>
      </c>
      <c r="J201" s="926">
        <v>1580000</v>
      </c>
      <c r="K201" s="1069">
        <f>IF(I195=0,"0",I201/I195)</f>
        <v>0.95493882423157261</v>
      </c>
      <c r="L201" s="1074">
        <f t="shared" si="8"/>
        <v>1.0491803278688525</v>
      </c>
    </row>
    <row r="202" spans="1:12" ht="24.95" customHeight="1" x14ac:dyDescent="0.2">
      <c r="A202" s="825">
        <v>42594</v>
      </c>
      <c r="B202" s="1057">
        <v>190000</v>
      </c>
      <c r="C202" s="937">
        <v>335000</v>
      </c>
      <c r="D202" s="937">
        <v>585000</v>
      </c>
      <c r="E202" s="937">
        <v>849000</v>
      </c>
      <c r="F202" s="987">
        <v>1300000</v>
      </c>
      <c r="G202" s="848">
        <v>2850000</v>
      </c>
      <c r="H202" s="848">
        <v>6550000</v>
      </c>
      <c r="I202" s="848">
        <v>320000</v>
      </c>
      <c r="J202" s="926">
        <v>1575000</v>
      </c>
      <c r="K202" s="1069">
        <f>IF(I195=0,"0",I202/I195)</f>
        <v>0.95493882423157261</v>
      </c>
      <c r="L202" s="1074">
        <f t="shared" si="8"/>
        <v>1.0666666666666667</v>
      </c>
    </row>
    <row r="203" spans="1:12" ht="24.95" customHeight="1" x14ac:dyDescent="0.2">
      <c r="A203" s="825">
        <v>42625</v>
      </c>
      <c r="B203" s="937">
        <v>190000</v>
      </c>
      <c r="C203" s="848">
        <v>335000</v>
      </c>
      <c r="D203" s="848">
        <v>585000</v>
      </c>
      <c r="E203" s="848">
        <v>845000</v>
      </c>
      <c r="F203" s="848">
        <v>1300000</v>
      </c>
      <c r="G203" s="848">
        <v>2850000</v>
      </c>
      <c r="H203" s="848">
        <v>6525000</v>
      </c>
      <c r="I203" s="848">
        <v>319945</v>
      </c>
      <c r="J203" s="926">
        <v>1557500</v>
      </c>
      <c r="K203" s="1069">
        <f>IF(I195=0,"0",I203/I195)</f>
        <v>0.9547746941211579</v>
      </c>
      <c r="L203" s="1074">
        <f t="shared" si="8"/>
        <v>1.0489999999999999</v>
      </c>
    </row>
    <row r="204" spans="1:12" ht="24.95" customHeight="1" x14ac:dyDescent="0.2">
      <c r="A204" s="825">
        <v>42655</v>
      </c>
      <c r="B204" s="937">
        <v>190000</v>
      </c>
      <c r="C204" s="937">
        <v>335000</v>
      </c>
      <c r="D204" s="987">
        <v>585000</v>
      </c>
      <c r="E204" s="937">
        <v>842500</v>
      </c>
      <c r="F204" s="937">
        <v>1300000</v>
      </c>
      <c r="G204" s="937">
        <v>2850000</v>
      </c>
      <c r="H204" s="937">
        <v>6587500</v>
      </c>
      <c r="I204" s="848">
        <v>317865</v>
      </c>
      <c r="J204" s="848">
        <v>1566000</v>
      </c>
      <c r="K204" s="1069">
        <f>IF(I195=0,"0",I204/I195)</f>
        <v>0.94856759176365268</v>
      </c>
      <c r="L204" s="1074">
        <f t="shared" si="8"/>
        <v>1.0423512051155928</v>
      </c>
    </row>
    <row r="205" spans="1:12" ht="24.95" customHeight="1" x14ac:dyDescent="0.2">
      <c r="A205" s="825">
        <v>42686</v>
      </c>
      <c r="B205" s="937">
        <v>190000</v>
      </c>
      <c r="C205" s="937">
        <v>335000</v>
      </c>
      <c r="D205" s="937">
        <v>585000</v>
      </c>
      <c r="E205" s="937">
        <v>840000</v>
      </c>
      <c r="F205" s="937">
        <v>1300000</v>
      </c>
      <c r="G205" s="937">
        <v>2850000</v>
      </c>
      <c r="H205" s="937">
        <v>6593750</v>
      </c>
      <c r="I205" s="848">
        <v>315000</v>
      </c>
      <c r="J205" s="848">
        <v>1580000</v>
      </c>
      <c r="K205" s="1069">
        <f>IF(I195=0,"0",I205/I195)</f>
        <v>0.94001790510295435</v>
      </c>
      <c r="L205" s="1074">
        <f t="shared" si="8"/>
        <v>1.0344827586206897</v>
      </c>
    </row>
    <row r="206" spans="1:12" ht="24.95" customHeight="1" x14ac:dyDescent="0.2">
      <c r="A206" s="906">
        <v>42716</v>
      </c>
      <c r="B206" s="937">
        <v>190000</v>
      </c>
      <c r="C206" s="937">
        <v>334965</v>
      </c>
      <c r="D206" s="937">
        <v>585000</v>
      </c>
      <c r="E206" s="937">
        <v>840000</v>
      </c>
      <c r="F206" s="937">
        <v>1300000</v>
      </c>
      <c r="G206" s="937">
        <v>2850000</v>
      </c>
      <c r="H206" s="937">
        <v>6593750</v>
      </c>
      <c r="I206" s="844">
        <v>319000</v>
      </c>
      <c r="J206" s="989">
        <v>1577500</v>
      </c>
      <c r="K206" s="1075">
        <f>IF(I195=0,"0",I206/I195)</f>
        <v>0.95195464040584898</v>
      </c>
      <c r="L206" s="1076">
        <f t="shared" si="8"/>
        <v>1.0459016393442624</v>
      </c>
    </row>
    <row r="207" spans="1:12" ht="24.95" customHeight="1" x14ac:dyDescent="0.2">
      <c r="A207" s="817">
        <v>42747</v>
      </c>
      <c r="B207" s="1084">
        <v>191000</v>
      </c>
      <c r="C207" s="1084">
        <v>326500</v>
      </c>
      <c r="D207" s="1084">
        <v>599999</v>
      </c>
      <c r="E207" s="1084">
        <v>850000</v>
      </c>
      <c r="F207" s="1084">
        <v>1350000</v>
      </c>
      <c r="G207" s="1084">
        <v>2772500</v>
      </c>
      <c r="H207" s="1084">
        <v>6450000</v>
      </c>
      <c r="I207" s="1084">
        <v>315000</v>
      </c>
      <c r="J207" s="1084">
        <v>1740000</v>
      </c>
      <c r="K207" s="1070">
        <f>IF(I207=0,"0",I207/I207)</f>
        <v>1</v>
      </c>
      <c r="L207" s="1070">
        <f t="shared" si="8"/>
        <v>0.94001790510295435</v>
      </c>
    </row>
    <row r="208" spans="1:12" ht="24.95" customHeight="1" x14ac:dyDescent="0.2">
      <c r="A208" s="817">
        <v>42778</v>
      </c>
      <c r="B208" s="1087">
        <v>190000</v>
      </c>
      <c r="C208" s="1087">
        <v>335000</v>
      </c>
      <c r="D208" s="1088">
        <v>580000</v>
      </c>
      <c r="E208" s="1087">
        <v>845000</v>
      </c>
      <c r="F208" s="1087">
        <v>1400000</v>
      </c>
      <c r="G208" s="1087">
        <v>2600000</v>
      </c>
      <c r="H208" s="1087">
        <v>6930000</v>
      </c>
      <c r="I208" s="1087">
        <v>324000</v>
      </c>
      <c r="J208" s="1087">
        <v>1777500</v>
      </c>
      <c r="K208" s="1070">
        <f>IF(I207=0,"0",I208/I207)</f>
        <v>1.0285714285714285</v>
      </c>
      <c r="L208" s="1070">
        <f t="shared" si="8"/>
        <v>0.99082568807339455</v>
      </c>
    </row>
    <row r="209" spans="1:12" ht="24.95" customHeight="1" x14ac:dyDescent="0.2">
      <c r="A209" s="817">
        <v>42806</v>
      </c>
      <c r="B209" s="896">
        <v>190000</v>
      </c>
      <c r="C209" s="896">
        <v>332996.5</v>
      </c>
      <c r="D209" s="896">
        <v>580000</v>
      </c>
      <c r="E209" s="896">
        <v>860000</v>
      </c>
      <c r="F209" s="896">
        <v>1300000</v>
      </c>
      <c r="G209" s="1084">
        <v>2660000</v>
      </c>
      <c r="H209" s="1084">
        <v>6727500</v>
      </c>
      <c r="I209" s="1084">
        <v>332746</v>
      </c>
      <c r="J209" s="1084">
        <v>1699500</v>
      </c>
      <c r="K209" s="1070">
        <f>IF(I207=0,"0",I209/I207)</f>
        <v>1.0563365079365079</v>
      </c>
      <c r="L209" s="1070">
        <f t="shared" si="8"/>
        <v>1.0238338461538461</v>
      </c>
    </row>
    <row r="210" spans="1:12" ht="24.95" customHeight="1" x14ac:dyDescent="0.2">
      <c r="A210" s="818">
        <v>42837</v>
      </c>
      <c r="B210" s="896">
        <v>194250</v>
      </c>
      <c r="C210" s="896">
        <v>335000</v>
      </c>
      <c r="D210" s="896">
        <v>580000</v>
      </c>
      <c r="E210" s="896">
        <v>850000</v>
      </c>
      <c r="F210" s="896">
        <v>1300000</v>
      </c>
      <c r="G210" s="1084">
        <v>2750000</v>
      </c>
      <c r="H210" s="1084">
        <v>6547500</v>
      </c>
      <c r="I210" s="1089">
        <v>330000</v>
      </c>
      <c r="J210" s="1089">
        <v>1695000</v>
      </c>
      <c r="K210" s="1079">
        <f>IF(I207=0,"0",I210/I207)</f>
        <v>1.0476190476190477</v>
      </c>
      <c r="L210" s="1079">
        <f t="shared" si="8"/>
        <v>1.0153846153846153</v>
      </c>
    </row>
    <row r="211" spans="1:12" ht="24.95" customHeight="1" x14ac:dyDescent="0.2">
      <c r="A211" s="817">
        <v>42867</v>
      </c>
      <c r="B211" s="896">
        <v>193650</v>
      </c>
      <c r="C211" s="896">
        <v>334467</v>
      </c>
      <c r="D211" s="896">
        <v>580000</v>
      </c>
      <c r="E211" s="896">
        <v>850000</v>
      </c>
      <c r="F211" s="896">
        <v>1325000</v>
      </c>
      <c r="G211" s="896">
        <v>2770000</v>
      </c>
      <c r="H211" s="1084">
        <v>6475000</v>
      </c>
      <c r="I211" s="1084">
        <v>330000</v>
      </c>
      <c r="J211" s="1084">
        <v>1712500</v>
      </c>
      <c r="K211" s="1070">
        <f>IF(I207=0,"0",I211/I207)</f>
        <v>1.0476190476190477</v>
      </c>
      <c r="L211" s="1070">
        <f t="shared" si="8"/>
        <v>1.0153846153846153</v>
      </c>
    </row>
    <row r="212" spans="1:12" ht="24.95" customHeight="1" x14ac:dyDescent="0.2">
      <c r="A212" s="817">
        <v>42898</v>
      </c>
      <c r="B212" s="896">
        <v>192500</v>
      </c>
      <c r="C212" s="896">
        <v>330000</v>
      </c>
      <c r="D212" s="896">
        <v>587000</v>
      </c>
      <c r="E212" s="896">
        <v>850000</v>
      </c>
      <c r="F212" s="896">
        <v>1325000</v>
      </c>
      <c r="G212" s="896">
        <v>2800000</v>
      </c>
      <c r="H212" s="1084">
        <v>6450000</v>
      </c>
      <c r="I212" s="1084">
        <v>328500</v>
      </c>
      <c r="J212" s="1084">
        <v>1700000</v>
      </c>
      <c r="K212" s="1070">
        <f>IF(I207=0,"0",I212/I207)</f>
        <v>1.0428571428571429</v>
      </c>
      <c r="L212" s="1070">
        <f t="shared" si="8"/>
        <v>1.0107692307692309</v>
      </c>
    </row>
    <row r="213" spans="1:12" ht="24.95" customHeight="1" x14ac:dyDescent="0.2">
      <c r="A213" s="817">
        <v>42928</v>
      </c>
      <c r="B213" s="896">
        <v>193500</v>
      </c>
      <c r="C213" s="896">
        <v>330000</v>
      </c>
      <c r="D213" s="896">
        <v>587000</v>
      </c>
      <c r="E213" s="896">
        <v>850000</v>
      </c>
      <c r="F213" s="896">
        <v>1325000</v>
      </c>
      <c r="G213" s="1084">
        <v>2800000</v>
      </c>
      <c r="H213" s="1084">
        <v>6450000</v>
      </c>
      <c r="I213" s="1084">
        <v>325000</v>
      </c>
      <c r="J213" s="1084">
        <v>1699000</v>
      </c>
      <c r="K213" s="1070">
        <f>IF(I207=0,"0",I213/I207)</f>
        <v>1.0317460317460319</v>
      </c>
      <c r="L213" s="1070">
        <f t="shared" si="8"/>
        <v>1.015625</v>
      </c>
    </row>
    <row r="214" spans="1:12" ht="24.95" customHeight="1" x14ac:dyDescent="0.2">
      <c r="A214" s="817">
        <v>42959</v>
      </c>
      <c r="B214" s="1090">
        <v>192000</v>
      </c>
      <c r="C214" s="1084">
        <v>330000</v>
      </c>
      <c r="D214" s="1084">
        <v>587000</v>
      </c>
      <c r="E214" s="1084">
        <v>850000</v>
      </c>
      <c r="F214" s="1084">
        <v>1325000</v>
      </c>
      <c r="G214" s="1084">
        <v>2850000</v>
      </c>
      <c r="H214" s="1084">
        <v>6500000</v>
      </c>
      <c r="I214" s="1084">
        <v>325000</v>
      </c>
      <c r="J214" s="1084">
        <v>1691000</v>
      </c>
      <c r="K214" s="1070">
        <f>IF(I207=0,"0",I214/I207)</f>
        <v>1.0317460317460319</v>
      </c>
      <c r="L214" s="1070">
        <f t="shared" si="8"/>
        <v>1.015625</v>
      </c>
    </row>
    <row r="215" spans="1:12" ht="24.95" customHeight="1" x14ac:dyDescent="0.2">
      <c r="A215" s="817">
        <v>42990</v>
      </c>
      <c r="B215" s="896">
        <v>192000</v>
      </c>
      <c r="C215" s="896">
        <v>330000</v>
      </c>
      <c r="D215" s="896">
        <v>585000</v>
      </c>
      <c r="E215" s="896">
        <v>850000</v>
      </c>
      <c r="F215" s="896">
        <v>1327000</v>
      </c>
      <c r="G215" s="896">
        <v>2842000</v>
      </c>
      <c r="H215" s="1084">
        <v>6475000</v>
      </c>
      <c r="I215" s="1084">
        <v>325000</v>
      </c>
      <c r="J215" s="1084">
        <v>1695000</v>
      </c>
      <c r="K215" s="1070">
        <f>IF(I207=0,"0",I215/I207)</f>
        <v>1.0317460317460319</v>
      </c>
      <c r="L215" s="1070">
        <f t="shared" si="8"/>
        <v>1.0157995905546267</v>
      </c>
    </row>
    <row r="216" spans="1:12" ht="24.95" customHeight="1" x14ac:dyDescent="0.2">
      <c r="A216" s="817">
        <v>43020</v>
      </c>
      <c r="B216" s="896">
        <v>191000</v>
      </c>
      <c r="C216" s="896">
        <v>330000</v>
      </c>
      <c r="D216" s="896">
        <v>585000</v>
      </c>
      <c r="E216" s="896">
        <v>850000</v>
      </c>
      <c r="F216" s="896">
        <v>1323750</v>
      </c>
      <c r="G216" s="1084">
        <v>2825000</v>
      </c>
      <c r="H216" s="1084">
        <v>6475000</v>
      </c>
      <c r="I216" s="1084">
        <v>325000</v>
      </c>
      <c r="J216" s="1084">
        <v>1670000</v>
      </c>
      <c r="K216" s="1070">
        <f>IF(I207=0,"0",I216/I207)</f>
        <v>1.0317460317460319</v>
      </c>
      <c r="L216" s="1070">
        <f t="shared" si="8"/>
        <v>1.0224466361505671</v>
      </c>
    </row>
    <row r="217" spans="1:12" ht="24.95" customHeight="1" x14ac:dyDescent="0.2">
      <c r="A217" s="817">
        <v>43051</v>
      </c>
      <c r="B217" s="1090">
        <v>192000</v>
      </c>
      <c r="C217" s="1084">
        <v>330000</v>
      </c>
      <c r="D217" s="1084">
        <v>585000</v>
      </c>
      <c r="E217" s="1084">
        <v>850000</v>
      </c>
      <c r="F217" s="1084">
        <v>1305000</v>
      </c>
      <c r="G217" s="1084">
        <v>2800000</v>
      </c>
      <c r="H217" s="1084">
        <v>6475000</v>
      </c>
      <c r="I217" s="1084">
        <v>325000</v>
      </c>
      <c r="J217" s="1084">
        <v>1675000</v>
      </c>
      <c r="K217" s="1070">
        <f>IF(I207=0,"0",I217/I207)</f>
        <v>1.0317460317460319</v>
      </c>
      <c r="L217" s="1070">
        <f t="shared" si="8"/>
        <v>1.0317460317460319</v>
      </c>
    </row>
    <row r="218" spans="1:12" ht="24.95" customHeight="1" thickBot="1" x14ac:dyDescent="0.25">
      <c r="A218" s="933">
        <v>43081</v>
      </c>
      <c r="B218" s="908">
        <v>191000</v>
      </c>
      <c r="C218" s="908">
        <v>330000</v>
      </c>
      <c r="D218" s="908">
        <v>587000</v>
      </c>
      <c r="E218" s="908">
        <v>850000</v>
      </c>
      <c r="F218" s="908">
        <v>1311579</v>
      </c>
      <c r="G218" s="908">
        <v>2775000</v>
      </c>
      <c r="H218" s="1114">
        <v>6450000</v>
      </c>
      <c r="I218" s="1114">
        <v>325000</v>
      </c>
      <c r="J218" s="1114">
        <v>1650000</v>
      </c>
      <c r="K218" s="1071">
        <f>IF(I207=0,"0",I218/I207)</f>
        <v>1.0317460317460319</v>
      </c>
      <c r="L218" s="1071">
        <f t="shared" si="8"/>
        <v>1.0188087774294672</v>
      </c>
    </row>
    <row r="219" spans="1:12" ht="24.95" customHeight="1" x14ac:dyDescent="0.2">
      <c r="A219" s="824">
        <v>43112</v>
      </c>
      <c r="B219" s="837">
        <v>189000</v>
      </c>
      <c r="C219" s="837">
        <v>328500</v>
      </c>
      <c r="D219" s="837">
        <v>569500</v>
      </c>
      <c r="E219" s="837">
        <v>819500</v>
      </c>
      <c r="F219" s="837">
        <v>1590000</v>
      </c>
      <c r="G219" s="837">
        <v>2575000</v>
      </c>
      <c r="H219" s="837">
        <v>6522500</v>
      </c>
      <c r="I219" s="1174">
        <v>339950</v>
      </c>
      <c r="J219" s="1093">
        <v>1751140</v>
      </c>
      <c r="K219" s="1116">
        <f>IF(I219=0,"0",I219/I219)</f>
        <v>1</v>
      </c>
      <c r="L219" s="1073">
        <f t="shared" ref="L219:L230" si="9">I219/I207</f>
        <v>1.0792063492063493</v>
      </c>
    </row>
    <row r="220" spans="1:12" ht="24.95" customHeight="1" x14ac:dyDescent="0.2">
      <c r="A220" s="825">
        <v>43143</v>
      </c>
      <c r="B220" s="831">
        <v>189000</v>
      </c>
      <c r="C220" s="831">
        <v>330000</v>
      </c>
      <c r="D220" s="831">
        <v>572125</v>
      </c>
      <c r="E220" s="831">
        <v>851000</v>
      </c>
      <c r="F220" s="831">
        <v>1520000</v>
      </c>
      <c r="G220" s="831">
        <v>2500000</v>
      </c>
      <c r="H220" s="831">
        <v>6400000</v>
      </c>
      <c r="I220" s="1187">
        <v>340000</v>
      </c>
      <c r="J220" s="995">
        <v>1767500</v>
      </c>
      <c r="K220" s="1117">
        <f>IF(I219=0,"0",I220/I219)</f>
        <v>1.0001470804530077</v>
      </c>
      <c r="L220" s="1074">
        <f t="shared" si="9"/>
        <v>1.0493827160493827</v>
      </c>
    </row>
    <row r="221" spans="1:12" ht="24.95" customHeight="1" x14ac:dyDescent="0.2">
      <c r="A221" s="825">
        <v>43171</v>
      </c>
      <c r="B221" s="831">
        <v>189000</v>
      </c>
      <c r="C221" s="831">
        <v>329000</v>
      </c>
      <c r="D221" s="831">
        <v>585000</v>
      </c>
      <c r="E221" s="831">
        <v>862500</v>
      </c>
      <c r="F221" s="831">
        <v>1440000</v>
      </c>
      <c r="G221" s="831">
        <v>2600000</v>
      </c>
      <c r="H221" s="831">
        <v>6450000</v>
      </c>
      <c r="I221" s="1187">
        <v>349000</v>
      </c>
      <c r="J221" s="995">
        <v>1750570</v>
      </c>
      <c r="K221" s="1117">
        <f>IF(I219=0,"0",I221/I219)</f>
        <v>1.026621561994411</v>
      </c>
      <c r="L221" s="1074">
        <f t="shared" si="9"/>
        <v>1.0488480702998684</v>
      </c>
    </row>
    <row r="222" spans="1:12" ht="24.95" customHeight="1" x14ac:dyDescent="0.2">
      <c r="A222" s="832">
        <v>43202</v>
      </c>
      <c r="B222" s="937">
        <v>189000</v>
      </c>
      <c r="C222" s="937">
        <v>330000</v>
      </c>
      <c r="D222" s="937">
        <v>586250</v>
      </c>
      <c r="E222" s="937">
        <v>850000</v>
      </c>
      <c r="F222" s="937">
        <v>1375000</v>
      </c>
      <c r="G222" s="937">
        <v>2675000</v>
      </c>
      <c r="H222" s="937">
        <v>6535000</v>
      </c>
      <c r="I222" s="1187">
        <v>345000</v>
      </c>
      <c r="J222" s="995">
        <v>1732500</v>
      </c>
      <c r="K222" s="1117">
        <f>IF(I219=0,"0",I222/I219)</f>
        <v>1.0148551257537872</v>
      </c>
      <c r="L222" s="1074">
        <f t="shared" si="9"/>
        <v>1.0454545454545454</v>
      </c>
    </row>
    <row r="223" spans="1:12" ht="24.95" customHeight="1" x14ac:dyDescent="0.2">
      <c r="A223" s="825">
        <v>43232</v>
      </c>
      <c r="B223" s="1057">
        <v>190000</v>
      </c>
      <c r="C223" s="1057">
        <v>330000</v>
      </c>
      <c r="D223" s="1057">
        <v>587500</v>
      </c>
      <c r="E223" s="1057">
        <v>850000</v>
      </c>
      <c r="F223" s="1057">
        <v>1387135</v>
      </c>
      <c r="G223" s="1057">
        <v>2700000</v>
      </c>
      <c r="H223" s="1057">
        <v>6650000</v>
      </c>
      <c r="I223" s="1187">
        <v>340000</v>
      </c>
      <c r="J223" s="995">
        <v>1750000</v>
      </c>
      <c r="K223" s="1117">
        <f>IF(I219=0,"0",I223/I219)</f>
        <v>1.0001470804530077</v>
      </c>
      <c r="L223" s="1074">
        <f t="shared" si="9"/>
        <v>1.0303030303030303</v>
      </c>
    </row>
    <row r="224" spans="1:12" ht="24.95" customHeight="1" x14ac:dyDescent="0.2">
      <c r="A224" s="825">
        <v>43263</v>
      </c>
      <c r="B224" s="831">
        <v>190000</v>
      </c>
      <c r="C224" s="831">
        <v>330000</v>
      </c>
      <c r="D224" s="831">
        <v>589350</v>
      </c>
      <c r="E224" s="831">
        <v>850000</v>
      </c>
      <c r="F224" s="831">
        <v>1387135</v>
      </c>
      <c r="G224" s="831">
        <v>2700000</v>
      </c>
      <c r="H224" s="831">
        <v>6650000</v>
      </c>
      <c r="I224" s="1187">
        <v>336750</v>
      </c>
      <c r="J224" s="995">
        <v>1749000</v>
      </c>
      <c r="K224" s="1117">
        <f>IF(I219=0,"0",I224/I219)</f>
        <v>0.9905868510075011</v>
      </c>
      <c r="L224" s="1074">
        <f t="shared" si="9"/>
        <v>1.0251141552511416</v>
      </c>
    </row>
    <row r="225" spans="1:12" ht="24.95" customHeight="1" x14ac:dyDescent="0.2">
      <c r="A225" s="825">
        <v>43293</v>
      </c>
      <c r="B225" s="831">
        <v>190000</v>
      </c>
      <c r="C225" s="831">
        <v>330000</v>
      </c>
      <c r="D225" s="831">
        <v>590000</v>
      </c>
      <c r="E225" s="831">
        <v>850000</v>
      </c>
      <c r="F225" s="831">
        <v>1386068</v>
      </c>
      <c r="G225" s="831">
        <v>2730000</v>
      </c>
      <c r="H225" s="831">
        <v>6650000</v>
      </c>
      <c r="I225" s="1187">
        <v>330000</v>
      </c>
      <c r="J225" s="995">
        <v>1750000</v>
      </c>
      <c r="K225" s="1117">
        <f>IF(I219=0,"0",I225/I219)</f>
        <v>0.97073098985144879</v>
      </c>
      <c r="L225" s="1074">
        <f t="shared" si="9"/>
        <v>1.0153846153846153</v>
      </c>
    </row>
    <row r="226" spans="1:12" ht="24.95" customHeight="1" x14ac:dyDescent="0.2">
      <c r="A226" s="825">
        <v>43324</v>
      </c>
      <c r="B226" s="831">
        <v>190000</v>
      </c>
      <c r="C226" s="831">
        <v>330000</v>
      </c>
      <c r="D226" s="831">
        <v>590000</v>
      </c>
      <c r="E226" s="831">
        <v>850000</v>
      </c>
      <c r="F226" s="831">
        <v>1376500</v>
      </c>
      <c r="G226" s="831">
        <v>2712500</v>
      </c>
      <c r="H226" s="831">
        <v>6800000</v>
      </c>
      <c r="I226" s="1187">
        <v>330565</v>
      </c>
      <c r="J226" s="995">
        <v>1730000</v>
      </c>
      <c r="K226" s="1117">
        <f>IF(I219=0,"0",I226/I219)</f>
        <v>0.97239299897043685</v>
      </c>
      <c r="L226" s="1074">
        <f t="shared" si="9"/>
        <v>1.017123076923077</v>
      </c>
    </row>
    <row r="227" spans="1:12" ht="24.95" customHeight="1" x14ac:dyDescent="0.2">
      <c r="A227" s="825">
        <v>43355</v>
      </c>
      <c r="B227" s="831">
        <v>189000</v>
      </c>
      <c r="C227" s="831">
        <v>330000</v>
      </c>
      <c r="D227" s="831">
        <v>590000</v>
      </c>
      <c r="E227" s="831">
        <v>850000</v>
      </c>
      <c r="F227" s="831">
        <v>1370000</v>
      </c>
      <c r="G227" s="831">
        <v>2750000</v>
      </c>
      <c r="H227" s="831">
        <v>6820000</v>
      </c>
      <c r="I227" s="1187">
        <v>330000</v>
      </c>
      <c r="J227" s="995">
        <v>1725000</v>
      </c>
      <c r="K227" s="1117">
        <f>IF(I219=0,"0",I227/I219)</f>
        <v>0.97073098985144879</v>
      </c>
      <c r="L227" s="1074">
        <f t="shared" si="9"/>
        <v>1.0153846153846153</v>
      </c>
    </row>
    <row r="228" spans="1:12" ht="24.95" customHeight="1" x14ac:dyDescent="0.2">
      <c r="A228" s="825">
        <v>43385</v>
      </c>
      <c r="B228" s="831">
        <v>188000</v>
      </c>
      <c r="C228" s="831">
        <v>330000</v>
      </c>
      <c r="D228" s="831">
        <v>589950</v>
      </c>
      <c r="E228" s="831">
        <v>850000</v>
      </c>
      <c r="F228" s="831">
        <v>1360000</v>
      </c>
      <c r="G228" s="831">
        <v>2750000</v>
      </c>
      <c r="H228" s="831">
        <v>6825000</v>
      </c>
      <c r="I228" s="1187">
        <v>330000</v>
      </c>
      <c r="J228" s="995">
        <v>1725000</v>
      </c>
      <c r="K228" s="1117">
        <f>IF(I219=0,"0",I228/I219)</f>
        <v>0.97073098985144879</v>
      </c>
      <c r="L228" s="1074">
        <f t="shared" si="9"/>
        <v>1.0153846153846153</v>
      </c>
    </row>
    <row r="229" spans="1:12" ht="24.95" customHeight="1" x14ac:dyDescent="0.2">
      <c r="A229" s="825">
        <v>43416</v>
      </c>
      <c r="B229" s="937">
        <v>188000</v>
      </c>
      <c r="C229" s="937">
        <v>330000</v>
      </c>
      <c r="D229" s="937">
        <v>587500</v>
      </c>
      <c r="E229" s="937">
        <v>850000</v>
      </c>
      <c r="F229" s="937">
        <v>1374375</v>
      </c>
      <c r="G229" s="937">
        <v>2750000</v>
      </c>
      <c r="H229" s="937">
        <v>6825000</v>
      </c>
      <c r="I229" s="1187">
        <v>330000</v>
      </c>
      <c r="J229" s="995">
        <v>1716250</v>
      </c>
      <c r="K229" s="1117">
        <f>IF(I219=0,"0",I229/I219)</f>
        <v>0.97073098985144879</v>
      </c>
      <c r="L229" s="1074">
        <f t="shared" si="9"/>
        <v>1.0153846153846153</v>
      </c>
    </row>
    <row r="230" spans="1:12" ht="24.95" customHeight="1" thickBot="1" x14ac:dyDescent="0.25">
      <c r="A230" s="828">
        <v>43446</v>
      </c>
      <c r="B230" s="930">
        <v>188000</v>
      </c>
      <c r="C230" s="930">
        <v>330000</v>
      </c>
      <c r="D230" s="930">
        <v>588250</v>
      </c>
      <c r="E230" s="930">
        <v>849375</v>
      </c>
      <c r="F230" s="930">
        <v>1360000</v>
      </c>
      <c r="G230" s="930">
        <v>2750000</v>
      </c>
      <c r="H230" s="930">
        <v>6810000</v>
      </c>
      <c r="I230" s="1190">
        <v>330000</v>
      </c>
      <c r="J230" s="1095">
        <v>1702500</v>
      </c>
      <c r="K230" s="1118">
        <f>IF(I219=0,"0",I230/I219)</f>
        <v>0.97073098985144879</v>
      </c>
      <c r="L230" s="1115">
        <f t="shared" si="9"/>
        <v>1.0153846153846153</v>
      </c>
    </row>
    <row r="231" spans="1:12" ht="24.95" customHeight="1" x14ac:dyDescent="0.2">
      <c r="A231" s="817">
        <v>43477</v>
      </c>
      <c r="B231" s="1084">
        <v>195000</v>
      </c>
      <c r="C231" s="1084">
        <v>325000</v>
      </c>
      <c r="D231" s="1084">
        <v>574950</v>
      </c>
      <c r="E231" s="1084">
        <v>866950</v>
      </c>
      <c r="F231" s="1084">
        <v>1329500</v>
      </c>
      <c r="G231" s="1084">
        <v>3000000</v>
      </c>
      <c r="H231" s="1084">
        <v>6725000</v>
      </c>
      <c r="I231" s="1084">
        <v>321000</v>
      </c>
      <c r="J231" s="1084">
        <v>1778250</v>
      </c>
      <c r="K231" s="1070">
        <f>IF(I231=0,"0",I231/I231)</f>
        <v>1</v>
      </c>
      <c r="L231" s="1070">
        <f t="shared" ref="L231:L242" si="10">I231/I219</f>
        <v>0.94425650831004559</v>
      </c>
    </row>
    <row r="232" spans="1:12" ht="24.95" customHeight="1" x14ac:dyDescent="0.2">
      <c r="A232" s="817">
        <v>43508</v>
      </c>
      <c r="B232" s="1087">
        <v>195000</v>
      </c>
      <c r="C232" s="1087">
        <v>327000</v>
      </c>
      <c r="D232" s="1088">
        <v>585000</v>
      </c>
      <c r="E232" s="1087">
        <v>871950</v>
      </c>
      <c r="F232" s="1087">
        <v>1340000</v>
      </c>
      <c r="G232" s="1087">
        <v>2900000</v>
      </c>
      <c r="H232" s="1087">
        <v>6625000</v>
      </c>
      <c r="I232" s="1087">
        <v>325000</v>
      </c>
      <c r="J232" s="1223">
        <v>1850000</v>
      </c>
      <c r="K232" s="1070">
        <f>IF(I231=0,"0",I232/I231)</f>
        <v>1.0124610591900312</v>
      </c>
      <c r="L232" s="1070">
        <f t="shared" si="10"/>
        <v>0.95588235294117652</v>
      </c>
    </row>
    <row r="233" spans="1:12" ht="24.95" customHeight="1" x14ac:dyDescent="0.2">
      <c r="A233" s="817">
        <v>43536</v>
      </c>
      <c r="B233" s="896"/>
      <c r="C233" s="896"/>
      <c r="D233" s="896"/>
      <c r="E233" s="896"/>
      <c r="F233" s="896"/>
      <c r="G233" s="1084"/>
      <c r="H233" s="1084"/>
      <c r="I233" s="1084"/>
      <c r="J233" s="1084"/>
      <c r="K233" s="1070">
        <f>IF(I231=0,"0",I233/I231)</f>
        <v>0</v>
      </c>
      <c r="L233" s="1070">
        <f t="shared" si="10"/>
        <v>0</v>
      </c>
    </row>
    <row r="234" spans="1:12" ht="24.95" customHeight="1" x14ac:dyDescent="0.2">
      <c r="A234" s="818">
        <v>43567</v>
      </c>
      <c r="B234" s="896"/>
      <c r="C234" s="896"/>
      <c r="D234" s="896"/>
      <c r="E234" s="896"/>
      <c r="F234" s="896"/>
      <c r="G234" s="1084"/>
      <c r="H234" s="1084"/>
      <c r="I234" s="1089"/>
      <c r="J234" s="1089"/>
      <c r="K234" s="1079">
        <f>IF(I231=0,"0",I234/I231)</f>
        <v>0</v>
      </c>
      <c r="L234" s="1079">
        <f t="shared" si="10"/>
        <v>0</v>
      </c>
    </row>
    <row r="235" spans="1:12" ht="24.95" customHeight="1" x14ac:dyDescent="0.2">
      <c r="A235" s="817">
        <v>43597</v>
      </c>
      <c r="B235" s="896"/>
      <c r="C235" s="896"/>
      <c r="D235" s="896"/>
      <c r="E235" s="896"/>
      <c r="F235" s="896"/>
      <c r="G235" s="896"/>
      <c r="H235" s="1084"/>
      <c r="I235" s="1084"/>
      <c r="J235" s="1084"/>
      <c r="K235" s="1070">
        <f>IF(I231=0,"0",I235/I231)</f>
        <v>0</v>
      </c>
      <c r="L235" s="1070">
        <f t="shared" si="10"/>
        <v>0</v>
      </c>
    </row>
    <row r="236" spans="1:12" ht="24.95" customHeight="1" x14ac:dyDescent="0.2">
      <c r="A236" s="817">
        <v>43628</v>
      </c>
      <c r="B236" s="896"/>
      <c r="C236" s="896"/>
      <c r="D236" s="896"/>
      <c r="E236" s="896"/>
      <c r="F236" s="896"/>
      <c r="G236" s="896"/>
      <c r="H236" s="1084"/>
      <c r="I236" s="1084"/>
      <c r="J236" s="1084"/>
      <c r="K236" s="1070">
        <f>IF(I231=0,"0",I236/I231)</f>
        <v>0</v>
      </c>
      <c r="L236" s="1070">
        <f t="shared" si="10"/>
        <v>0</v>
      </c>
    </row>
    <row r="237" spans="1:12" ht="24.95" customHeight="1" x14ac:dyDescent="0.2">
      <c r="A237" s="817">
        <v>43658</v>
      </c>
      <c r="B237" s="896"/>
      <c r="C237" s="896"/>
      <c r="D237" s="896"/>
      <c r="E237" s="896"/>
      <c r="F237" s="896"/>
      <c r="G237" s="1084"/>
      <c r="H237" s="1084"/>
      <c r="I237" s="1084"/>
      <c r="J237" s="1084"/>
      <c r="K237" s="1070">
        <f>IF(I231=0,"0",I237/I231)</f>
        <v>0</v>
      </c>
      <c r="L237" s="1070">
        <f t="shared" si="10"/>
        <v>0</v>
      </c>
    </row>
    <row r="238" spans="1:12" ht="24.95" customHeight="1" x14ac:dyDescent="0.2">
      <c r="A238" s="817">
        <v>43689</v>
      </c>
      <c r="B238" s="1090"/>
      <c r="C238" s="1084"/>
      <c r="D238" s="1084"/>
      <c r="E238" s="1084"/>
      <c r="F238" s="1084"/>
      <c r="G238" s="1084"/>
      <c r="H238" s="1084"/>
      <c r="I238" s="1084"/>
      <c r="J238" s="1084"/>
      <c r="K238" s="1070">
        <f>IF(I231=0,"0",I238/I231)</f>
        <v>0</v>
      </c>
      <c r="L238" s="1070">
        <f t="shared" si="10"/>
        <v>0</v>
      </c>
    </row>
    <row r="239" spans="1:12" ht="24.95" customHeight="1" x14ac:dyDescent="0.2">
      <c r="A239" s="817">
        <v>43720</v>
      </c>
      <c r="B239" s="896"/>
      <c r="C239" s="896"/>
      <c r="D239" s="896"/>
      <c r="E239" s="896"/>
      <c r="F239" s="896"/>
      <c r="G239" s="896"/>
      <c r="H239" s="1084"/>
      <c r="I239" s="1084"/>
      <c r="J239" s="1084"/>
      <c r="K239" s="1070">
        <f>IF(I231=0,"0",I239/I231)</f>
        <v>0</v>
      </c>
      <c r="L239" s="1070">
        <f t="shared" si="10"/>
        <v>0</v>
      </c>
    </row>
    <row r="240" spans="1:12" ht="24.95" customHeight="1" x14ac:dyDescent="0.2">
      <c r="A240" s="817">
        <v>43750</v>
      </c>
      <c r="B240" s="896"/>
      <c r="C240" s="896"/>
      <c r="D240" s="896"/>
      <c r="E240" s="896"/>
      <c r="F240" s="896"/>
      <c r="G240" s="1084"/>
      <c r="H240" s="1084"/>
      <c r="I240" s="1084"/>
      <c r="J240" s="1084"/>
      <c r="K240" s="1070">
        <f>IF(I231=0,"0",I240/I231)</f>
        <v>0</v>
      </c>
      <c r="L240" s="1070">
        <f t="shared" si="10"/>
        <v>0</v>
      </c>
    </row>
    <row r="241" spans="1:12" ht="24.95" customHeight="1" x14ac:dyDescent="0.2">
      <c r="A241" s="817">
        <v>43781</v>
      </c>
      <c r="B241" s="1090"/>
      <c r="C241" s="1084"/>
      <c r="D241" s="1084"/>
      <c r="E241" s="1084"/>
      <c r="F241" s="1084"/>
      <c r="G241" s="1084"/>
      <c r="H241" s="1084"/>
      <c r="I241" s="1084"/>
      <c r="J241" s="1084"/>
      <c r="K241" s="1070">
        <f>IF(I231=0,"0",I241/I231)</f>
        <v>0</v>
      </c>
      <c r="L241" s="1070">
        <f t="shared" si="10"/>
        <v>0</v>
      </c>
    </row>
    <row r="242" spans="1:12" ht="24.95" customHeight="1" x14ac:dyDescent="0.2">
      <c r="A242" s="933">
        <v>43811</v>
      </c>
      <c r="B242" s="908"/>
      <c r="C242" s="908"/>
      <c r="D242" s="908"/>
      <c r="E242" s="908"/>
      <c r="F242" s="908"/>
      <c r="G242" s="908"/>
      <c r="H242" s="1114"/>
      <c r="I242" s="1114"/>
      <c r="J242" s="1114"/>
      <c r="K242" s="1071">
        <f>IF(I231=0,"0",I242/I231)</f>
        <v>0</v>
      </c>
      <c r="L242" s="1071">
        <f t="shared" si="10"/>
        <v>0</v>
      </c>
    </row>
  </sheetData>
  <mergeCells count="1">
    <mergeCell ref="A1:I1"/>
  </mergeCells>
  <phoneticPr fontId="0" type="noConversion"/>
  <printOptions horizontalCentered="1" gridLines="1"/>
  <pageMargins left="0.46" right="0.45" top="1" bottom="1" header="0.5" footer="0.5"/>
  <pageSetup scale="64" fitToHeight="30" orientation="landscape" r:id="rId1"/>
  <headerFooter alignWithMargins="0">
    <oddFooter>&amp;L&amp;F&amp;C&amp;A&amp;R&amp;D</oddFooter>
  </headerFooter>
  <rowBreaks count="7" manualBreakCount="7">
    <brk id="14" max="16383" man="1"/>
    <brk id="26" max="16383" man="1"/>
    <brk id="38" max="16383" man="1"/>
    <brk id="50" max="16383" man="1"/>
    <brk id="62" max="16383" man="1"/>
    <brk id="74" max="16383" man="1"/>
    <brk id="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42"/>
  <sheetViews>
    <sheetView workbookViewId="0">
      <pane ySplit="2" topLeftCell="A217" activePane="bottomLeft" state="frozenSplit"/>
      <selection pane="bottomLeft" activeCell="A231" sqref="A231:A242"/>
    </sheetView>
  </sheetViews>
  <sheetFormatPr defaultRowHeight="12.75" x14ac:dyDescent="0.2"/>
  <cols>
    <col min="1" max="1" width="9.140625" style="7"/>
    <col min="2" max="2" width="17.28515625" customWidth="1"/>
    <col min="3" max="3" width="22.7109375" customWidth="1"/>
    <col min="4" max="4" width="21.140625" customWidth="1"/>
  </cols>
  <sheetData>
    <row r="1" spans="1:4" ht="28.5" customHeight="1" thickBot="1" x14ac:dyDescent="0.25">
      <c r="A1" s="1216" t="s">
        <v>34</v>
      </c>
      <c r="B1" s="1216"/>
      <c r="C1" s="1216"/>
      <c r="D1" s="1216"/>
    </row>
    <row r="2" spans="1:4" ht="13.5" thickBot="1" x14ac:dyDescent="0.25">
      <c r="A2" s="20" t="s">
        <v>30</v>
      </c>
      <c r="B2" s="21" t="str">
        <f>'Closed Transactions'!J2</f>
        <v>Total # of Sales</v>
      </c>
      <c r="C2" s="22" t="s">
        <v>31</v>
      </c>
      <c r="D2" s="23" t="s">
        <v>32</v>
      </c>
    </row>
    <row r="3" spans="1:4" x14ac:dyDescent="0.2">
      <c r="A3" s="167">
        <f>'Closed Transactions'!A3</f>
        <v>36526</v>
      </c>
      <c r="B3" s="178">
        <f>'Closed Transactions'!J3</f>
        <v>363</v>
      </c>
      <c r="C3" s="170"/>
      <c r="D3" s="171"/>
    </row>
    <row r="4" spans="1:4" x14ac:dyDescent="0.2">
      <c r="A4" s="168">
        <f>'Closed Transactions'!A4</f>
        <v>36557</v>
      </c>
      <c r="B4" s="179">
        <f>'Closed Transactions'!J4</f>
        <v>413</v>
      </c>
      <c r="C4" s="128"/>
      <c r="D4" s="126"/>
    </row>
    <row r="5" spans="1:4" x14ac:dyDescent="0.2">
      <c r="A5" s="168">
        <f>'Closed Transactions'!A5</f>
        <v>36586</v>
      </c>
      <c r="B5" s="179">
        <f>'Closed Transactions'!J5</f>
        <v>531</v>
      </c>
      <c r="C5" s="128"/>
      <c r="D5" s="126"/>
    </row>
    <row r="6" spans="1:4" x14ac:dyDescent="0.2">
      <c r="A6" s="168">
        <f>'Closed Transactions'!A6</f>
        <v>36617</v>
      </c>
      <c r="B6" s="179">
        <f>'Closed Transactions'!J6</f>
        <v>585</v>
      </c>
      <c r="C6" s="128"/>
      <c r="D6" s="126"/>
    </row>
    <row r="7" spans="1:4" x14ac:dyDescent="0.2">
      <c r="A7" s="168">
        <f>'Closed Transactions'!A7</f>
        <v>36647</v>
      </c>
      <c r="B7" s="179">
        <f>'Closed Transactions'!J7</f>
        <v>580</v>
      </c>
      <c r="C7" s="128"/>
      <c r="D7" s="126"/>
    </row>
    <row r="8" spans="1:4" x14ac:dyDescent="0.2">
      <c r="A8" s="168">
        <f>'Closed Transactions'!A8</f>
        <v>36678</v>
      </c>
      <c r="B8" s="179">
        <f>'Closed Transactions'!J8</f>
        <v>510</v>
      </c>
      <c r="C8" s="128"/>
      <c r="D8" s="126"/>
    </row>
    <row r="9" spans="1:4" x14ac:dyDescent="0.2">
      <c r="A9" s="168">
        <f>'Closed Transactions'!A9</f>
        <v>36708</v>
      </c>
      <c r="B9" s="179">
        <f>'Closed Transactions'!J9</f>
        <v>377</v>
      </c>
      <c r="C9" s="128"/>
      <c r="D9" s="126"/>
    </row>
    <row r="10" spans="1:4" x14ac:dyDescent="0.2">
      <c r="A10" s="168">
        <f>'Closed Transactions'!A10</f>
        <v>36739</v>
      </c>
      <c r="B10" s="179">
        <f>'Closed Transactions'!J10</f>
        <v>368</v>
      </c>
      <c r="C10" s="128"/>
      <c r="D10" s="126"/>
    </row>
    <row r="11" spans="1:4" x14ac:dyDescent="0.2">
      <c r="A11" s="168">
        <f>'Closed Transactions'!A11</f>
        <v>36770</v>
      </c>
      <c r="B11" s="179">
        <f>'Closed Transactions'!J11</f>
        <v>350</v>
      </c>
      <c r="C11" s="128"/>
      <c r="D11" s="126"/>
    </row>
    <row r="12" spans="1:4" x14ac:dyDescent="0.2">
      <c r="A12" s="168">
        <f>'Closed Transactions'!A12</f>
        <v>36800</v>
      </c>
      <c r="B12" s="179">
        <f>'Closed Transactions'!J12</f>
        <v>409</v>
      </c>
      <c r="C12" s="128"/>
      <c r="D12" s="126"/>
    </row>
    <row r="13" spans="1:4" x14ac:dyDescent="0.2">
      <c r="A13" s="168">
        <f>'Closed Transactions'!A13</f>
        <v>36831</v>
      </c>
      <c r="B13" s="179">
        <f>'Closed Transactions'!J13</f>
        <v>373</v>
      </c>
      <c r="C13" s="128"/>
      <c r="D13" s="126"/>
    </row>
    <row r="14" spans="1:4" ht="13.5" thickBot="1" x14ac:dyDescent="0.25">
      <c r="A14" s="169">
        <f>'Closed Transactions'!A14</f>
        <v>36861</v>
      </c>
      <c r="B14" s="180">
        <f>'Closed Transactions'!J14</f>
        <v>391</v>
      </c>
      <c r="C14" s="180">
        <f>AVERAGE(B3:B14)</f>
        <v>437.5</v>
      </c>
      <c r="D14" s="699">
        <f>SUM(B3:B14)</f>
        <v>5250</v>
      </c>
    </row>
    <row r="15" spans="1:4" x14ac:dyDescent="0.2">
      <c r="A15" s="9">
        <f>'Closed Transactions'!A15</f>
        <v>36892</v>
      </c>
      <c r="B15" s="18">
        <f>'Closed Transactions'!J15</f>
        <v>390</v>
      </c>
      <c r="C15" s="18">
        <f t="shared" ref="C15:C40" si="0">AVERAGE(B4:B15)</f>
        <v>439.75</v>
      </c>
      <c r="D15" s="700">
        <f t="shared" ref="D15:D41" si="1">SUM(B4:B15)</f>
        <v>5277</v>
      </c>
    </row>
    <row r="16" spans="1:4" x14ac:dyDescent="0.2">
      <c r="A16" s="10">
        <f>'Closed Transactions'!A16</f>
        <v>36923</v>
      </c>
      <c r="B16" s="3">
        <f>'Closed Transactions'!J16</f>
        <v>373</v>
      </c>
      <c r="C16" s="3">
        <f t="shared" si="0"/>
        <v>436.41666666666669</v>
      </c>
      <c r="D16" s="659">
        <f t="shared" si="1"/>
        <v>5237</v>
      </c>
    </row>
    <row r="17" spans="1:4" x14ac:dyDescent="0.2">
      <c r="A17" s="10">
        <f>'Closed Transactions'!A17</f>
        <v>36951</v>
      </c>
      <c r="B17" s="3">
        <f>'Closed Transactions'!J17</f>
        <v>566</v>
      </c>
      <c r="C17" s="3">
        <f t="shared" si="0"/>
        <v>439.33333333333331</v>
      </c>
      <c r="D17" s="659">
        <f t="shared" si="1"/>
        <v>5272</v>
      </c>
    </row>
    <row r="18" spans="1:4" x14ac:dyDescent="0.2">
      <c r="A18" s="10">
        <f>'Closed Transactions'!A18</f>
        <v>36982</v>
      </c>
      <c r="B18" s="3">
        <f>'Closed Transactions'!J18</f>
        <v>571</v>
      </c>
      <c r="C18" s="3">
        <f t="shared" si="0"/>
        <v>438.16666666666669</v>
      </c>
      <c r="D18" s="659">
        <f t="shared" si="1"/>
        <v>5258</v>
      </c>
    </row>
    <row r="19" spans="1:4" x14ac:dyDescent="0.2">
      <c r="A19" s="10">
        <f>'Closed Transactions'!A19</f>
        <v>37012</v>
      </c>
      <c r="B19" s="3">
        <f>'Closed Transactions'!J19</f>
        <v>546</v>
      </c>
      <c r="C19" s="3">
        <f t="shared" si="0"/>
        <v>435.33333333333331</v>
      </c>
      <c r="D19" s="659">
        <f t="shared" si="1"/>
        <v>5224</v>
      </c>
    </row>
    <row r="20" spans="1:4" x14ac:dyDescent="0.2">
      <c r="A20" s="10">
        <f>'Closed Transactions'!A20</f>
        <v>37043</v>
      </c>
      <c r="B20" s="3">
        <f>'Closed Transactions'!J20</f>
        <v>579</v>
      </c>
      <c r="C20" s="3">
        <f t="shared" si="0"/>
        <v>441.08333333333331</v>
      </c>
      <c r="D20" s="659">
        <f t="shared" si="1"/>
        <v>5293</v>
      </c>
    </row>
    <row r="21" spans="1:4" x14ac:dyDescent="0.2">
      <c r="A21" s="10">
        <f>'Closed Transactions'!A21</f>
        <v>37073</v>
      </c>
      <c r="B21" s="3">
        <f>'Closed Transactions'!J21</f>
        <v>454</v>
      </c>
      <c r="C21" s="3">
        <f t="shared" si="0"/>
        <v>447.5</v>
      </c>
      <c r="D21" s="659">
        <f t="shared" si="1"/>
        <v>5370</v>
      </c>
    </row>
    <row r="22" spans="1:4" x14ac:dyDescent="0.2">
      <c r="A22" s="10">
        <f>'Closed Transactions'!A22</f>
        <v>37104</v>
      </c>
      <c r="B22" s="3">
        <f>'Closed Transactions'!J22</f>
        <v>533</v>
      </c>
      <c r="C22" s="3">
        <f t="shared" si="0"/>
        <v>461.25</v>
      </c>
      <c r="D22" s="659">
        <f t="shared" si="1"/>
        <v>5535</v>
      </c>
    </row>
    <row r="23" spans="1:4" x14ac:dyDescent="0.2">
      <c r="A23" s="10">
        <f>'Closed Transactions'!A23</f>
        <v>37135</v>
      </c>
      <c r="B23" s="3">
        <f>'Closed Transactions'!J23</f>
        <v>379</v>
      </c>
      <c r="C23" s="3">
        <f t="shared" si="0"/>
        <v>463.66666666666669</v>
      </c>
      <c r="D23" s="659">
        <f t="shared" si="1"/>
        <v>5564</v>
      </c>
    </row>
    <row r="24" spans="1:4" x14ac:dyDescent="0.2">
      <c r="A24" s="10">
        <f>'Closed Transactions'!A24</f>
        <v>37165</v>
      </c>
      <c r="B24" s="3">
        <f>'Closed Transactions'!J24</f>
        <v>370</v>
      </c>
      <c r="C24" s="3">
        <f t="shared" si="0"/>
        <v>460.41666666666669</v>
      </c>
      <c r="D24" s="659">
        <f t="shared" si="1"/>
        <v>5525</v>
      </c>
    </row>
    <row r="25" spans="1:4" x14ac:dyDescent="0.2">
      <c r="A25" s="10">
        <f>'Closed Transactions'!A25</f>
        <v>37196</v>
      </c>
      <c r="B25" s="3">
        <f>'Closed Transactions'!J25</f>
        <v>370</v>
      </c>
      <c r="C25" s="3">
        <f t="shared" si="0"/>
        <v>460.16666666666669</v>
      </c>
      <c r="D25" s="659">
        <f t="shared" si="1"/>
        <v>5522</v>
      </c>
    </row>
    <row r="26" spans="1:4" ht="13.5" thickBot="1" x14ac:dyDescent="0.25">
      <c r="A26" s="11">
        <f>'Closed Transactions'!A26</f>
        <v>37226</v>
      </c>
      <c r="B26" s="17">
        <f>'Closed Transactions'!J26</f>
        <v>388</v>
      </c>
      <c r="C26" s="17">
        <f t="shared" si="0"/>
        <v>459.91666666666669</v>
      </c>
      <c r="D26" s="701">
        <f t="shared" si="1"/>
        <v>5519</v>
      </c>
    </row>
    <row r="27" spans="1:4" x14ac:dyDescent="0.2">
      <c r="A27" s="167">
        <f>'Closed Transactions'!A27</f>
        <v>37257</v>
      </c>
      <c r="B27" s="178">
        <f>'Closed Transactions'!J27</f>
        <v>363</v>
      </c>
      <c r="C27" s="178">
        <f t="shared" si="0"/>
        <v>457.66666666666669</v>
      </c>
      <c r="D27" s="702">
        <f t="shared" si="1"/>
        <v>5492</v>
      </c>
    </row>
    <row r="28" spans="1:4" x14ac:dyDescent="0.2">
      <c r="A28" s="168">
        <f>'Closed Transactions'!A28</f>
        <v>37288</v>
      </c>
      <c r="B28" s="179">
        <f>'Closed Transactions'!J28</f>
        <v>392</v>
      </c>
      <c r="C28" s="179">
        <f t="shared" si="0"/>
        <v>459.25</v>
      </c>
      <c r="D28" s="600">
        <f t="shared" si="1"/>
        <v>5511</v>
      </c>
    </row>
    <row r="29" spans="1:4" x14ac:dyDescent="0.2">
      <c r="A29" s="168">
        <f>'Closed Transactions'!A29</f>
        <v>37316</v>
      </c>
      <c r="B29" s="179">
        <f>'Closed Transactions'!J29</f>
        <v>557</v>
      </c>
      <c r="C29" s="179">
        <f t="shared" si="0"/>
        <v>458.5</v>
      </c>
      <c r="D29" s="600">
        <f t="shared" si="1"/>
        <v>5502</v>
      </c>
    </row>
    <row r="30" spans="1:4" x14ac:dyDescent="0.2">
      <c r="A30" s="168">
        <f>'Closed Transactions'!A30</f>
        <v>37347</v>
      </c>
      <c r="B30" s="179">
        <f>'Closed Transactions'!J30</f>
        <v>699</v>
      </c>
      <c r="C30" s="179">
        <f t="shared" si="0"/>
        <v>469.16666666666669</v>
      </c>
      <c r="D30" s="600">
        <f t="shared" si="1"/>
        <v>5630</v>
      </c>
    </row>
    <row r="31" spans="1:4" x14ac:dyDescent="0.2">
      <c r="A31" s="168">
        <f>'Closed Transactions'!A31</f>
        <v>37377</v>
      </c>
      <c r="B31" s="179">
        <f>'Closed Transactions'!J31</f>
        <v>637</v>
      </c>
      <c r="C31" s="179">
        <f t="shared" si="0"/>
        <v>476.75</v>
      </c>
      <c r="D31" s="600">
        <f t="shared" si="1"/>
        <v>5721</v>
      </c>
    </row>
    <row r="32" spans="1:4" x14ac:dyDescent="0.2">
      <c r="A32" s="168">
        <f>'Closed Transactions'!A32</f>
        <v>37408</v>
      </c>
      <c r="B32" s="179">
        <f>'Closed Transactions'!J32</f>
        <v>564</v>
      </c>
      <c r="C32" s="179">
        <f t="shared" si="0"/>
        <v>475.5</v>
      </c>
      <c r="D32" s="600">
        <f t="shared" si="1"/>
        <v>5706</v>
      </c>
    </row>
    <row r="33" spans="1:4" x14ac:dyDescent="0.2">
      <c r="A33" s="168">
        <f>'Closed Transactions'!A33</f>
        <v>37438</v>
      </c>
      <c r="B33" s="179">
        <f>'Closed Transactions'!J33</f>
        <v>510</v>
      </c>
      <c r="C33" s="179">
        <f t="shared" si="0"/>
        <v>480.16666666666669</v>
      </c>
      <c r="D33" s="600">
        <f t="shared" si="1"/>
        <v>5762</v>
      </c>
    </row>
    <row r="34" spans="1:4" x14ac:dyDescent="0.2">
      <c r="A34" s="168">
        <f>'Closed Transactions'!A34</f>
        <v>37469</v>
      </c>
      <c r="B34" s="179">
        <f>'Closed Transactions'!J34</f>
        <v>523</v>
      </c>
      <c r="C34" s="179">
        <f t="shared" si="0"/>
        <v>479.33333333333331</v>
      </c>
      <c r="D34" s="600">
        <f t="shared" si="1"/>
        <v>5752</v>
      </c>
    </row>
    <row r="35" spans="1:4" x14ac:dyDescent="0.2">
      <c r="A35" s="168">
        <f>'Closed Transactions'!A35</f>
        <v>37500</v>
      </c>
      <c r="B35" s="179">
        <f>'Closed Transactions'!J35</f>
        <v>417</v>
      </c>
      <c r="C35" s="179">
        <f t="shared" si="0"/>
        <v>482.5</v>
      </c>
      <c r="D35" s="600">
        <f t="shared" si="1"/>
        <v>5790</v>
      </c>
    </row>
    <row r="36" spans="1:4" x14ac:dyDescent="0.2">
      <c r="A36" s="168">
        <f>'Closed Transactions'!A36</f>
        <v>37530</v>
      </c>
      <c r="B36" s="179">
        <f>'Closed Transactions'!J36</f>
        <v>438</v>
      </c>
      <c r="C36" s="179">
        <f t="shared" si="0"/>
        <v>488.16666666666669</v>
      </c>
      <c r="D36" s="600">
        <f t="shared" si="1"/>
        <v>5858</v>
      </c>
    </row>
    <row r="37" spans="1:4" x14ac:dyDescent="0.2">
      <c r="A37" s="168">
        <f>'Closed Transactions'!A37</f>
        <v>37561</v>
      </c>
      <c r="B37" s="179">
        <f>'Closed Transactions'!J37</f>
        <v>449</v>
      </c>
      <c r="C37" s="179">
        <f t="shared" si="0"/>
        <v>494.75</v>
      </c>
      <c r="D37" s="600">
        <f t="shared" si="1"/>
        <v>5937</v>
      </c>
    </row>
    <row r="38" spans="1:4" ht="13.5" thickBot="1" x14ac:dyDescent="0.25">
      <c r="A38" s="169">
        <f>'Closed Transactions'!A38</f>
        <v>37591</v>
      </c>
      <c r="B38" s="180">
        <f>'Closed Transactions'!J38</f>
        <v>422</v>
      </c>
      <c r="C38" s="180">
        <f t="shared" si="0"/>
        <v>497.58333333333331</v>
      </c>
      <c r="D38" s="699">
        <f t="shared" si="1"/>
        <v>5971</v>
      </c>
    </row>
    <row r="39" spans="1:4" x14ac:dyDescent="0.2">
      <c r="A39" s="9">
        <f>'Closed Transactions'!A39</f>
        <v>37622</v>
      </c>
      <c r="B39" s="18">
        <f>'Closed Transactions'!J39</f>
        <v>484</v>
      </c>
      <c r="C39" s="18">
        <f t="shared" si="0"/>
        <v>507.66666666666669</v>
      </c>
      <c r="D39" s="700">
        <f t="shared" si="1"/>
        <v>6092</v>
      </c>
    </row>
    <row r="40" spans="1:4" x14ac:dyDescent="0.2">
      <c r="A40" s="10">
        <f>'Closed Transactions'!A40</f>
        <v>37653</v>
      </c>
      <c r="B40" s="3">
        <f>'Closed Transactions'!J40</f>
        <v>480</v>
      </c>
      <c r="C40" s="3">
        <f t="shared" si="0"/>
        <v>515</v>
      </c>
      <c r="D40" s="659">
        <f t="shared" si="1"/>
        <v>6180</v>
      </c>
    </row>
    <row r="41" spans="1:4" x14ac:dyDescent="0.2">
      <c r="A41" s="10">
        <f>'Closed Transactions'!A41</f>
        <v>37681</v>
      </c>
      <c r="B41" s="3">
        <f>'Closed Transactions'!J41</f>
        <v>659</v>
      </c>
      <c r="C41" s="3">
        <f t="shared" ref="C41:C49" si="2">AVERAGE(B30:B41)</f>
        <v>523.5</v>
      </c>
      <c r="D41" s="659">
        <f t="shared" si="1"/>
        <v>6282</v>
      </c>
    </row>
    <row r="42" spans="1:4" x14ac:dyDescent="0.2">
      <c r="A42" s="10">
        <f>'Closed Transactions'!A42</f>
        <v>37712</v>
      </c>
      <c r="B42" s="3">
        <f>'Closed Transactions'!J42</f>
        <v>758</v>
      </c>
      <c r="C42" s="3">
        <f t="shared" si="2"/>
        <v>528.41666666666663</v>
      </c>
      <c r="D42" s="659">
        <f t="shared" ref="D42:D47" si="3">SUM(B31:B42)</f>
        <v>6341</v>
      </c>
    </row>
    <row r="43" spans="1:4" x14ac:dyDescent="0.2">
      <c r="A43" s="10">
        <f>'Closed Transactions'!A43</f>
        <v>37742</v>
      </c>
      <c r="B43" s="3">
        <f>'Closed Transactions'!J43</f>
        <v>687</v>
      </c>
      <c r="C43" s="3">
        <f t="shared" si="2"/>
        <v>532.58333333333337</v>
      </c>
      <c r="D43" s="659">
        <f t="shared" si="3"/>
        <v>6391</v>
      </c>
    </row>
    <row r="44" spans="1:4" x14ac:dyDescent="0.2">
      <c r="A44" s="10">
        <f>'Closed Transactions'!A44</f>
        <v>37773</v>
      </c>
      <c r="B44" s="3">
        <f>'Closed Transactions'!J44</f>
        <v>697</v>
      </c>
      <c r="C44" s="3">
        <f t="shared" si="2"/>
        <v>543.66666666666663</v>
      </c>
      <c r="D44" s="659">
        <f t="shared" si="3"/>
        <v>6524</v>
      </c>
    </row>
    <row r="45" spans="1:4" x14ac:dyDescent="0.2">
      <c r="A45" s="10">
        <f>'Closed Transactions'!A45</f>
        <v>37803</v>
      </c>
      <c r="B45" s="3">
        <f>'Closed Transactions'!J45</f>
        <v>665</v>
      </c>
      <c r="C45" s="3">
        <f t="shared" si="2"/>
        <v>556.58333333333337</v>
      </c>
      <c r="D45" s="659">
        <f t="shared" si="3"/>
        <v>6679</v>
      </c>
    </row>
    <row r="46" spans="1:4" x14ac:dyDescent="0.2">
      <c r="A46" s="10">
        <f>'Closed Transactions'!A46</f>
        <v>37834</v>
      </c>
      <c r="B46" s="3">
        <f>'Closed Transactions'!J46</f>
        <v>570</v>
      </c>
      <c r="C46" s="3">
        <f t="shared" si="2"/>
        <v>560.5</v>
      </c>
      <c r="D46" s="659">
        <f t="shared" si="3"/>
        <v>6726</v>
      </c>
    </row>
    <row r="47" spans="1:4" x14ac:dyDescent="0.2">
      <c r="A47" s="10">
        <f>'Closed Transactions'!A47</f>
        <v>37865</v>
      </c>
      <c r="B47" s="3">
        <f>'Closed Transactions'!J47</f>
        <v>543</v>
      </c>
      <c r="C47" s="3">
        <f t="shared" si="2"/>
        <v>571</v>
      </c>
      <c r="D47" s="659">
        <f t="shared" si="3"/>
        <v>6852</v>
      </c>
    </row>
    <row r="48" spans="1:4" x14ac:dyDescent="0.2">
      <c r="A48" s="10">
        <f>'Closed Transactions'!A48</f>
        <v>37895</v>
      </c>
      <c r="B48" s="3">
        <f>'Closed Transactions'!J48</f>
        <v>650</v>
      </c>
      <c r="C48" s="3">
        <f t="shared" si="2"/>
        <v>588.66666666666663</v>
      </c>
      <c r="D48" s="659">
        <f t="shared" ref="D48:D53" si="4">SUM(B37:B48)</f>
        <v>7064</v>
      </c>
    </row>
    <row r="49" spans="1:4" x14ac:dyDescent="0.2">
      <c r="A49" s="10">
        <f>'Closed Transactions'!A49</f>
        <v>37926</v>
      </c>
      <c r="B49" s="3">
        <f>'Closed Transactions'!J49</f>
        <v>494</v>
      </c>
      <c r="C49" s="3">
        <f t="shared" si="2"/>
        <v>592.41666666666663</v>
      </c>
      <c r="D49" s="659">
        <f t="shared" si="4"/>
        <v>7109</v>
      </c>
    </row>
    <row r="50" spans="1:4" ht="13.5" thickBot="1" x14ac:dyDescent="0.25">
      <c r="A50" s="11">
        <f>'Closed Transactions'!A50</f>
        <v>37956</v>
      </c>
      <c r="B50" s="17">
        <f>'Closed Transactions'!J50</f>
        <v>712</v>
      </c>
      <c r="C50" s="17">
        <f t="shared" ref="C50:C55" si="5">AVERAGE(B39:B50)</f>
        <v>616.58333333333337</v>
      </c>
      <c r="D50" s="701">
        <f t="shared" si="4"/>
        <v>7399</v>
      </c>
    </row>
    <row r="51" spans="1:4" x14ac:dyDescent="0.2">
      <c r="A51" s="159">
        <v>37990</v>
      </c>
      <c r="B51" s="178">
        <f>'Closed Transactions'!J51</f>
        <v>633</v>
      </c>
      <c r="C51" s="178">
        <f t="shared" si="5"/>
        <v>629</v>
      </c>
      <c r="D51" s="702">
        <f t="shared" si="4"/>
        <v>7548</v>
      </c>
    </row>
    <row r="52" spans="1:4" x14ac:dyDescent="0.2">
      <c r="A52" s="161">
        <v>38021</v>
      </c>
      <c r="B52" s="179">
        <f>'Closed Transactions'!J52</f>
        <v>702</v>
      </c>
      <c r="C52" s="179">
        <f t="shared" si="5"/>
        <v>647.5</v>
      </c>
      <c r="D52" s="600">
        <f t="shared" si="4"/>
        <v>7770</v>
      </c>
    </row>
    <row r="53" spans="1:4" x14ac:dyDescent="0.2">
      <c r="A53" s="161">
        <v>38050</v>
      </c>
      <c r="B53" s="179">
        <f>'Closed Transactions'!J53</f>
        <v>1076</v>
      </c>
      <c r="C53" s="179">
        <f t="shared" si="5"/>
        <v>682.25</v>
      </c>
      <c r="D53" s="600">
        <f t="shared" si="4"/>
        <v>8187</v>
      </c>
    </row>
    <row r="54" spans="1:4" x14ac:dyDescent="0.2">
      <c r="A54" s="161">
        <v>38081</v>
      </c>
      <c r="B54" s="179">
        <f>'Closed Transactions'!J54</f>
        <v>1177</v>
      </c>
      <c r="C54" s="179">
        <f t="shared" si="5"/>
        <v>717.16666666666663</v>
      </c>
      <c r="D54" s="600">
        <f t="shared" ref="D54:D59" si="6">SUM(B43:B54)</f>
        <v>8606</v>
      </c>
    </row>
    <row r="55" spans="1:4" x14ac:dyDescent="0.2">
      <c r="A55" s="161">
        <v>38111</v>
      </c>
      <c r="B55" s="179">
        <f>'Closed Transactions'!J55</f>
        <v>998</v>
      </c>
      <c r="C55" s="179">
        <f t="shared" si="5"/>
        <v>743.08333333333337</v>
      </c>
      <c r="D55" s="600">
        <f t="shared" si="6"/>
        <v>8917</v>
      </c>
    </row>
    <row r="56" spans="1:4" x14ac:dyDescent="0.2">
      <c r="A56" s="161">
        <v>38142</v>
      </c>
      <c r="B56" s="179">
        <f>'Closed Transactions'!J56</f>
        <v>1145</v>
      </c>
      <c r="C56" s="179">
        <f t="shared" ref="C56:C61" si="7">AVERAGE(B45:B56)</f>
        <v>780.41666666666663</v>
      </c>
      <c r="D56" s="600">
        <f t="shared" si="6"/>
        <v>9365</v>
      </c>
    </row>
    <row r="57" spans="1:4" x14ac:dyDescent="0.2">
      <c r="A57" s="161">
        <v>38172</v>
      </c>
      <c r="B57" s="179">
        <f>'Closed Transactions'!J57</f>
        <v>882</v>
      </c>
      <c r="C57" s="179">
        <f t="shared" si="7"/>
        <v>798.5</v>
      </c>
      <c r="D57" s="600">
        <f t="shared" si="6"/>
        <v>9582</v>
      </c>
    </row>
    <row r="58" spans="1:4" x14ac:dyDescent="0.2">
      <c r="A58" s="161">
        <v>38203</v>
      </c>
      <c r="B58" s="179">
        <f>'Closed Transactions'!J58</f>
        <v>778</v>
      </c>
      <c r="C58" s="179">
        <f t="shared" si="7"/>
        <v>815.83333333333337</v>
      </c>
      <c r="D58" s="600">
        <f t="shared" si="6"/>
        <v>9790</v>
      </c>
    </row>
    <row r="59" spans="1:4" x14ac:dyDescent="0.2">
      <c r="A59" s="161">
        <v>38234</v>
      </c>
      <c r="B59" s="179">
        <f>'Closed Transactions'!J59</f>
        <v>626</v>
      </c>
      <c r="C59" s="179">
        <f t="shared" si="7"/>
        <v>822.75</v>
      </c>
      <c r="D59" s="600">
        <f t="shared" si="6"/>
        <v>9873</v>
      </c>
    </row>
    <row r="60" spans="1:4" x14ac:dyDescent="0.2">
      <c r="A60" s="161">
        <v>38264</v>
      </c>
      <c r="B60" s="179">
        <f>'Closed Transactions'!J60</f>
        <v>611</v>
      </c>
      <c r="C60" s="179">
        <f t="shared" si="7"/>
        <v>819.5</v>
      </c>
      <c r="D60" s="600">
        <f t="shared" ref="D60:D65" si="8">SUM(B49:B60)</f>
        <v>9834</v>
      </c>
    </row>
    <row r="61" spans="1:4" x14ac:dyDescent="0.2">
      <c r="A61" s="161">
        <v>38295</v>
      </c>
      <c r="B61" s="179">
        <f>'Closed Transactions'!J61</f>
        <v>578</v>
      </c>
      <c r="C61" s="179">
        <f t="shared" si="7"/>
        <v>826.5</v>
      </c>
      <c r="D61" s="600">
        <f t="shared" si="8"/>
        <v>9918</v>
      </c>
    </row>
    <row r="62" spans="1:4" ht="13.5" thickBot="1" x14ac:dyDescent="0.25">
      <c r="A62" s="164">
        <v>38325</v>
      </c>
      <c r="B62" s="180">
        <f>'Closed Transactions'!J62</f>
        <v>829</v>
      </c>
      <c r="C62" s="180">
        <f t="shared" ref="C62:C67" si="9">AVERAGE(B51:B62)</f>
        <v>836.25</v>
      </c>
      <c r="D62" s="699">
        <f t="shared" si="8"/>
        <v>10035</v>
      </c>
    </row>
    <row r="63" spans="1:4" x14ac:dyDescent="0.2">
      <c r="A63" s="9">
        <v>38357</v>
      </c>
      <c r="B63" s="18">
        <f>'Closed Transactions'!J63</f>
        <v>867</v>
      </c>
      <c r="C63" s="18">
        <f t="shared" si="9"/>
        <v>855.75</v>
      </c>
      <c r="D63" s="700">
        <f t="shared" si="8"/>
        <v>10269</v>
      </c>
    </row>
    <row r="64" spans="1:4" x14ac:dyDescent="0.2">
      <c r="A64" s="10">
        <v>38388</v>
      </c>
      <c r="B64" s="3">
        <f>'Closed Transactions'!J64</f>
        <v>905</v>
      </c>
      <c r="C64" s="3">
        <f t="shared" si="9"/>
        <v>872.66666666666663</v>
      </c>
      <c r="D64" s="659">
        <f t="shared" si="8"/>
        <v>10472</v>
      </c>
    </row>
    <row r="65" spans="1:4" x14ac:dyDescent="0.2">
      <c r="A65" s="10">
        <v>38416</v>
      </c>
      <c r="B65" s="3">
        <f>'Closed Transactions'!J65</f>
        <v>1194</v>
      </c>
      <c r="C65" s="3">
        <f t="shared" si="9"/>
        <v>882.5</v>
      </c>
      <c r="D65" s="659">
        <f t="shared" si="8"/>
        <v>10590</v>
      </c>
    </row>
    <row r="66" spans="1:4" x14ac:dyDescent="0.2">
      <c r="A66" s="10">
        <v>38447</v>
      </c>
      <c r="B66" s="143">
        <f>'Closed Transactions'!J66</f>
        <v>1360</v>
      </c>
      <c r="C66" s="3">
        <f t="shared" si="9"/>
        <v>897.75</v>
      </c>
      <c r="D66" s="659">
        <f t="shared" ref="D66:D71" si="10">SUM(B55:B66)</f>
        <v>10773</v>
      </c>
    </row>
    <row r="67" spans="1:4" x14ac:dyDescent="0.2">
      <c r="A67" s="10">
        <v>38477</v>
      </c>
      <c r="B67" s="3">
        <f>'Closed Transactions'!J67</f>
        <v>1209</v>
      </c>
      <c r="C67" s="3">
        <f t="shared" si="9"/>
        <v>915.33333333333337</v>
      </c>
      <c r="D67" s="659">
        <f t="shared" si="10"/>
        <v>10984</v>
      </c>
    </row>
    <row r="68" spans="1:4" x14ac:dyDescent="0.2">
      <c r="A68" s="10">
        <v>38508</v>
      </c>
      <c r="B68" s="3">
        <f>'Closed Transactions'!J68</f>
        <v>1226</v>
      </c>
      <c r="C68" s="3">
        <f t="shared" ref="C68:C74" si="11">AVERAGE(B57:B68)</f>
        <v>922.08333333333337</v>
      </c>
      <c r="D68" s="659">
        <f t="shared" si="10"/>
        <v>11065</v>
      </c>
    </row>
    <row r="69" spans="1:4" x14ac:dyDescent="0.2">
      <c r="A69" s="10">
        <v>38538</v>
      </c>
      <c r="B69" s="3">
        <f>'Closed Transactions'!J69</f>
        <v>898</v>
      </c>
      <c r="C69" s="3">
        <f t="shared" si="11"/>
        <v>923.41666666666663</v>
      </c>
      <c r="D69" s="659">
        <f t="shared" si="10"/>
        <v>11081</v>
      </c>
    </row>
    <row r="70" spans="1:4" x14ac:dyDescent="0.2">
      <c r="A70" s="10">
        <v>38569</v>
      </c>
      <c r="B70" s="3">
        <f>'Closed Transactions'!J70</f>
        <v>925</v>
      </c>
      <c r="C70" s="3">
        <f t="shared" si="11"/>
        <v>935.66666666666663</v>
      </c>
      <c r="D70" s="659">
        <f t="shared" si="10"/>
        <v>11228</v>
      </c>
    </row>
    <row r="71" spans="1:4" x14ac:dyDescent="0.2">
      <c r="A71" s="10">
        <v>38600</v>
      </c>
      <c r="B71" s="3">
        <f>'Closed Transactions'!J71</f>
        <v>814</v>
      </c>
      <c r="C71" s="3">
        <f t="shared" si="11"/>
        <v>951.33333333333337</v>
      </c>
      <c r="D71" s="659">
        <f t="shared" si="10"/>
        <v>11416</v>
      </c>
    </row>
    <row r="72" spans="1:4" x14ac:dyDescent="0.2">
      <c r="A72" s="10">
        <v>38630</v>
      </c>
      <c r="B72" s="3">
        <f>'Closed Transactions'!J72</f>
        <v>562</v>
      </c>
      <c r="C72" s="3">
        <f t="shared" si="11"/>
        <v>947.25</v>
      </c>
      <c r="D72" s="659">
        <f t="shared" ref="D72:D77" si="12">SUM(B61:B72)</f>
        <v>11367</v>
      </c>
    </row>
    <row r="73" spans="1:4" x14ac:dyDescent="0.2">
      <c r="A73" s="10">
        <v>38661</v>
      </c>
      <c r="B73" s="3">
        <f>'Closed Transactions'!J73</f>
        <v>711</v>
      </c>
      <c r="C73" s="143">
        <f t="shared" si="11"/>
        <v>958.33333333333337</v>
      </c>
      <c r="D73" s="703">
        <f t="shared" si="12"/>
        <v>11500</v>
      </c>
    </row>
    <row r="74" spans="1:4" ht="13.5" thickBot="1" x14ac:dyDescent="0.25">
      <c r="A74" s="19">
        <v>38691</v>
      </c>
      <c r="B74" s="144">
        <f>'Closed Transactions'!J74</f>
        <v>563</v>
      </c>
      <c r="C74" s="144">
        <f t="shared" si="11"/>
        <v>936.16666666666663</v>
      </c>
      <c r="D74" s="704">
        <f t="shared" si="12"/>
        <v>11234</v>
      </c>
    </row>
    <row r="75" spans="1:4" x14ac:dyDescent="0.2">
      <c r="A75" s="176">
        <v>38723</v>
      </c>
      <c r="B75" s="210">
        <f>'Closed Transactions'!J75</f>
        <v>583</v>
      </c>
      <c r="C75" s="210">
        <f t="shared" ref="C75:C80" si="13">AVERAGE(B64:B75)</f>
        <v>912.5</v>
      </c>
      <c r="D75" s="705">
        <f t="shared" si="12"/>
        <v>10950</v>
      </c>
    </row>
    <row r="76" spans="1:4" x14ac:dyDescent="0.2">
      <c r="A76" s="157">
        <v>38754</v>
      </c>
      <c r="B76" s="177">
        <f>'Closed Transactions'!J76</f>
        <v>449</v>
      </c>
      <c r="C76" s="177">
        <f t="shared" si="13"/>
        <v>874.5</v>
      </c>
      <c r="D76" s="706">
        <f t="shared" si="12"/>
        <v>10494</v>
      </c>
    </row>
    <row r="77" spans="1:4" x14ac:dyDescent="0.2">
      <c r="A77" s="157">
        <v>38782</v>
      </c>
      <c r="B77" s="177">
        <f>'Closed Transactions'!J77</f>
        <v>684</v>
      </c>
      <c r="C77" s="177">
        <f t="shared" si="13"/>
        <v>832</v>
      </c>
      <c r="D77" s="706">
        <f t="shared" si="12"/>
        <v>9984</v>
      </c>
    </row>
    <row r="78" spans="1:4" x14ac:dyDescent="0.2">
      <c r="A78" s="157">
        <v>38813</v>
      </c>
      <c r="B78" s="177">
        <f>'Closed Transactions'!J78</f>
        <v>626</v>
      </c>
      <c r="C78" s="177">
        <f t="shared" si="13"/>
        <v>770.83333333333337</v>
      </c>
      <c r="D78" s="706">
        <f t="shared" ref="D78:D83" si="14">SUM(B67:B78)</f>
        <v>9250</v>
      </c>
    </row>
    <row r="79" spans="1:4" x14ac:dyDescent="0.2">
      <c r="A79" s="157">
        <v>38843</v>
      </c>
      <c r="B79" s="177">
        <f>'Closed Transactions'!J79</f>
        <v>622</v>
      </c>
      <c r="C79" s="177">
        <f t="shared" si="13"/>
        <v>721.91666666666663</v>
      </c>
      <c r="D79" s="706">
        <f t="shared" si="14"/>
        <v>8663</v>
      </c>
    </row>
    <row r="80" spans="1:4" x14ac:dyDescent="0.2">
      <c r="A80" s="157">
        <v>38874</v>
      </c>
      <c r="B80" s="177">
        <f>'Closed Transactions'!J80</f>
        <v>570</v>
      </c>
      <c r="C80" s="177">
        <f t="shared" si="13"/>
        <v>667.25</v>
      </c>
      <c r="D80" s="706">
        <f t="shared" si="14"/>
        <v>8007</v>
      </c>
    </row>
    <row r="81" spans="1:4" x14ac:dyDescent="0.2">
      <c r="A81" s="157">
        <v>38904</v>
      </c>
      <c r="B81" s="177">
        <f>'Closed Transactions'!J81</f>
        <v>385</v>
      </c>
      <c r="C81" s="177">
        <f t="shared" ref="C81:C88" si="15">AVERAGE(B70:B81)</f>
        <v>624.5</v>
      </c>
      <c r="D81" s="706">
        <f t="shared" si="14"/>
        <v>7494</v>
      </c>
    </row>
    <row r="82" spans="1:4" x14ac:dyDescent="0.2">
      <c r="A82" s="157">
        <v>38935</v>
      </c>
      <c r="B82" s="177">
        <f>'Closed Transactions'!J82</f>
        <v>395</v>
      </c>
      <c r="C82" s="177">
        <f t="shared" si="15"/>
        <v>580.33333333333337</v>
      </c>
      <c r="D82" s="706">
        <f t="shared" si="14"/>
        <v>6964</v>
      </c>
    </row>
    <row r="83" spans="1:4" x14ac:dyDescent="0.2">
      <c r="A83" s="157">
        <v>38966</v>
      </c>
      <c r="B83" s="177">
        <f>'Closed Transactions'!J83</f>
        <v>388</v>
      </c>
      <c r="C83" s="177">
        <f t="shared" si="15"/>
        <v>544.83333333333337</v>
      </c>
      <c r="D83" s="706">
        <f t="shared" si="14"/>
        <v>6538</v>
      </c>
    </row>
    <row r="84" spans="1:4" x14ac:dyDescent="0.2">
      <c r="A84" s="157">
        <v>38996</v>
      </c>
      <c r="B84" s="177">
        <f>'Closed Transactions'!J84</f>
        <v>333</v>
      </c>
      <c r="C84" s="177">
        <f t="shared" si="15"/>
        <v>525.75</v>
      </c>
      <c r="D84" s="706">
        <f t="shared" ref="D84:D89" si="16">SUM(B73:B84)</f>
        <v>6309</v>
      </c>
    </row>
    <row r="85" spans="1:4" x14ac:dyDescent="0.2">
      <c r="A85" s="157">
        <v>39027</v>
      </c>
      <c r="B85" s="177">
        <f>'Closed Transactions'!J85</f>
        <v>334</v>
      </c>
      <c r="C85" s="177">
        <f t="shared" si="15"/>
        <v>494.33333333333331</v>
      </c>
      <c r="D85" s="706">
        <f t="shared" si="16"/>
        <v>5932</v>
      </c>
    </row>
    <row r="86" spans="1:4" ht="13.5" thickBot="1" x14ac:dyDescent="0.25">
      <c r="A86" s="158">
        <v>39057</v>
      </c>
      <c r="B86" s="180">
        <f>'Closed Transactions'!J86</f>
        <v>393</v>
      </c>
      <c r="C86" s="180">
        <f t="shared" si="15"/>
        <v>480.16666666666669</v>
      </c>
      <c r="D86" s="699">
        <f t="shared" si="16"/>
        <v>5762</v>
      </c>
    </row>
    <row r="87" spans="1:4" x14ac:dyDescent="0.2">
      <c r="A87" s="235">
        <v>39088</v>
      </c>
      <c r="B87" s="245">
        <f>'Closed Transactions'!J87</f>
        <v>366</v>
      </c>
      <c r="C87" s="245">
        <f t="shared" si="15"/>
        <v>462.08333333333331</v>
      </c>
      <c r="D87" s="707">
        <f t="shared" si="16"/>
        <v>5545</v>
      </c>
    </row>
    <row r="88" spans="1:4" x14ac:dyDescent="0.2">
      <c r="A88" s="237">
        <v>39119</v>
      </c>
      <c r="B88" s="246">
        <f>'Closed Transactions'!J88</f>
        <v>387</v>
      </c>
      <c r="C88" s="246">
        <f t="shared" si="15"/>
        <v>456.91666666666669</v>
      </c>
      <c r="D88" s="708">
        <f t="shared" si="16"/>
        <v>5483</v>
      </c>
    </row>
    <row r="89" spans="1:4" x14ac:dyDescent="0.2">
      <c r="A89" s="237">
        <v>39147</v>
      </c>
      <c r="B89" s="246">
        <f>'Closed Transactions'!J89</f>
        <v>575</v>
      </c>
      <c r="C89" s="246">
        <f>AVERAGE(B78:B89)</f>
        <v>447.83333333333331</v>
      </c>
      <c r="D89" s="708">
        <f t="shared" si="16"/>
        <v>5374</v>
      </c>
    </row>
    <row r="90" spans="1:4" x14ac:dyDescent="0.2">
      <c r="A90" s="237">
        <v>39178</v>
      </c>
      <c r="B90" s="246">
        <f>'Closed Transactions'!J90</f>
        <v>583</v>
      </c>
      <c r="C90" s="246">
        <f>AVERAGE(B79:B90)</f>
        <v>444.25</v>
      </c>
      <c r="D90" s="708">
        <f>SUM(B79:B90)</f>
        <v>5331</v>
      </c>
    </row>
    <row r="91" spans="1:4" x14ac:dyDescent="0.2">
      <c r="A91" s="237">
        <v>39208</v>
      </c>
      <c r="B91" s="246">
        <f>'Closed Transactions'!J91</f>
        <v>603</v>
      </c>
      <c r="C91" s="246">
        <f t="shared" ref="C91:C100" si="17">AVERAGE(B80:B91)</f>
        <v>442.66666666666669</v>
      </c>
      <c r="D91" s="708">
        <f t="shared" ref="D91:D101" si="18">SUM(B80:B91)</f>
        <v>5312</v>
      </c>
    </row>
    <row r="92" spans="1:4" x14ac:dyDescent="0.2">
      <c r="A92" s="237">
        <v>39239</v>
      </c>
      <c r="B92" s="246">
        <f>'Closed Transactions'!J92</f>
        <v>550</v>
      </c>
      <c r="C92" s="246">
        <f t="shared" si="17"/>
        <v>441</v>
      </c>
      <c r="D92" s="708">
        <f t="shared" si="18"/>
        <v>5292</v>
      </c>
    </row>
    <row r="93" spans="1:4" x14ac:dyDescent="0.2">
      <c r="A93" s="237">
        <v>39269</v>
      </c>
      <c r="B93" s="246">
        <f>'Closed Transactions'!J93</f>
        <v>360</v>
      </c>
      <c r="C93" s="246">
        <f t="shared" si="17"/>
        <v>438.91666666666669</v>
      </c>
      <c r="D93" s="708">
        <f t="shared" si="18"/>
        <v>5267</v>
      </c>
    </row>
    <row r="94" spans="1:4" x14ac:dyDescent="0.2">
      <c r="A94" s="237">
        <v>39300</v>
      </c>
      <c r="B94" s="246">
        <f>'Closed Transactions'!J94</f>
        <v>379</v>
      </c>
      <c r="C94" s="246">
        <f t="shared" si="17"/>
        <v>437.58333333333331</v>
      </c>
      <c r="D94" s="708">
        <f t="shared" si="18"/>
        <v>5251</v>
      </c>
    </row>
    <row r="95" spans="1:4" x14ac:dyDescent="0.2">
      <c r="A95" s="237">
        <v>39331</v>
      </c>
      <c r="B95" s="246">
        <f>'Closed Transactions'!J95</f>
        <v>306</v>
      </c>
      <c r="C95" s="246">
        <f t="shared" si="17"/>
        <v>430.75</v>
      </c>
      <c r="D95" s="708">
        <f t="shared" si="18"/>
        <v>5169</v>
      </c>
    </row>
    <row r="96" spans="1:4" x14ac:dyDescent="0.2">
      <c r="A96" s="237">
        <v>39361</v>
      </c>
      <c r="B96" s="246">
        <f>'Closed Transactions'!J96</f>
        <v>354</v>
      </c>
      <c r="C96" s="246">
        <f t="shared" si="17"/>
        <v>432.5</v>
      </c>
      <c r="D96" s="708">
        <f t="shared" si="18"/>
        <v>5190</v>
      </c>
    </row>
    <row r="97" spans="1:4" x14ac:dyDescent="0.2">
      <c r="A97" s="237">
        <v>39392</v>
      </c>
      <c r="B97" s="246">
        <f>'Closed Transactions'!J97</f>
        <v>310</v>
      </c>
      <c r="C97" s="246">
        <f t="shared" si="17"/>
        <v>430.5</v>
      </c>
      <c r="D97" s="708">
        <f t="shared" si="18"/>
        <v>5166</v>
      </c>
    </row>
    <row r="98" spans="1:4" ht="13.5" thickBot="1" x14ac:dyDescent="0.25">
      <c r="A98" s="241">
        <v>39422</v>
      </c>
      <c r="B98" s="298">
        <f>'Closed Transactions'!J98</f>
        <v>378</v>
      </c>
      <c r="C98" s="298">
        <f t="shared" si="17"/>
        <v>429.25</v>
      </c>
      <c r="D98" s="709">
        <f t="shared" si="18"/>
        <v>5151</v>
      </c>
    </row>
    <row r="99" spans="1:4" x14ac:dyDescent="0.2">
      <c r="A99" s="129">
        <v>39453</v>
      </c>
      <c r="B99" s="210">
        <f>'Closed Transactions'!J99</f>
        <v>373</v>
      </c>
      <c r="C99" s="210">
        <f t="shared" si="17"/>
        <v>429.83333333333331</v>
      </c>
      <c r="D99" s="705">
        <f t="shared" si="18"/>
        <v>5158</v>
      </c>
    </row>
    <row r="100" spans="1:4" x14ac:dyDescent="0.2">
      <c r="A100" s="132">
        <v>39484</v>
      </c>
      <c r="B100" s="177">
        <f>'Closed Transactions'!J100</f>
        <v>416</v>
      </c>
      <c r="C100" s="177">
        <f t="shared" si="17"/>
        <v>432.25</v>
      </c>
      <c r="D100" s="706">
        <f t="shared" si="18"/>
        <v>5187</v>
      </c>
    </row>
    <row r="101" spans="1:4" x14ac:dyDescent="0.2">
      <c r="A101" s="132">
        <v>39513</v>
      </c>
      <c r="B101" s="177">
        <f>'Closed Transactions'!J101</f>
        <v>574</v>
      </c>
      <c r="C101" s="177">
        <f>AVERAGE(B90:B101)</f>
        <v>432.16666666666669</v>
      </c>
      <c r="D101" s="706">
        <f t="shared" si="18"/>
        <v>5186</v>
      </c>
    </row>
    <row r="102" spans="1:4" x14ac:dyDescent="0.2">
      <c r="A102" s="132">
        <v>39544</v>
      </c>
      <c r="B102" s="177">
        <f>'Closed Transactions'!J102</f>
        <v>674</v>
      </c>
      <c r="C102" s="177">
        <f>AVERAGE(B91:B102)</f>
        <v>439.75</v>
      </c>
      <c r="D102" s="706">
        <f>SUM(B91:B102)</f>
        <v>5277</v>
      </c>
    </row>
    <row r="103" spans="1:4" x14ac:dyDescent="0.2">
      <c r="A103" s="132">
        <v>39574</v>
      </c>
      <c r="B103" s="177">
        <f>'Closed Transactions'!J103</f>
        <v>695</v>
      </c>
      <c r="C103" s="177">
        <f t="shared" ref="C103:C112" si="19">AVERAGE(B92:B103)</f>
        <v>447.41666666666669</v>
      </c>
      <c r="D103" s="706">
        <f t="shared" ref="D103:D113" si="20">SUM(B92:B103)</f>
        <v>5369</v>
      </c>
    </row>
    <row r="104" spans="1:4" x14ac:dyDescent="0.2">
      <c r="A104" s="132">
        <v>39605</v>
      </c>
      <c r="B104" s="177">
        <f>'Closed Transactions'!J104</f>
        <v>610</v>
      </c>
      <c r="C104" s="177">
        <f t="shared" si="19"/>
        <v>452.41666666666669</v>
      </c>
      <c r="D104" s="706">
        <f t="shared" si="20"/>
        <v>5429</v>
      </c>
    </row>
    <row r="105" spans="1:4" x14ac:dyDescent="0.2">
      <c r="A105" s="132">
        <v>39635</v>
      </c>
      <c r="B105" s="177">
        <f>'Closed Transactions'!J105</f>
        <v>518</v>
      </c>
      <c r="C105" s="177">
        <f t="shared" si="19"/>
        <v>465.58333333333331</v>
      </c>
      <c r="D105" s="706">
        <f t="shared" si="20"/>
        <v>5587</v>
      </c>
    </row>
    <row r="106" spans="1:4" x14ac:dyDescent="0.2">
      <c r="A106" s="132">
        <v>39666</v>
      </c>
      <c r="B106" s="177">
        <f>'Closed Transactions'!J106</f>
        <v>503</v>
      </c>
      <c r="C106" s="177">
        <f t="shared" si="19"/>
        <v>475.91666666666669</v>
      </c>
      <c r="D106" s="706">
        <f t="shared" si="20"/>
        <v>5711</v>
      </c>
    </row>
    <row r="107" spans="1:4" x14ac:dyDescent="0.2">
      <c r="A107" s="132">
        <v>39697</v>
      </c>
      <c r="B107" s="177">
        <f>'Closed Transactions'!J107</f>
        <v>476</v>
      </c>
      <c r="C107" s="177">
        <f t="shared" si="19"/>
        <v>490.08333333333331</v>
      </c>
      <c r="D107" s="706">
        <f t="shared" si="20"/>
        <v>5881</v>
      </c>
    </row>
    <row r="108" spans="1:4" x14ac:dyDescent="0.2">
      <c r="A108" s="132">
        <v>39727</v>
      </c>
      <c r="B108" s="177">
        <f>'Closed Transactions'!J108</f>
        <v>495</v>
      </c>
      <c r="C108" s="177">
        <f t="shared" si="19"/>
        <v>501.83333333333331</v>
      </c>
      <c r="D108" s="706">
        <f t="shared" si="20"/>
        <v>6022</v>
      </c>
    </row>
    <row r="109" spans="1:4" x14ac:dyDescent="0.2">
      <c r="A109" s="132">
        <v>39758</v>
      </c>
      <c r="B109" s="177">
        <f>'Closed Transactions'!J109</f>
        <v>380</v>
      </c>
      <c r="C109" s="177">
        <f t="shared" si="19"/>
        <v>507.66666666666669</v>
      </c>
      <c r="D109" s="706">
        <f t="shared" si="20"/>
        <v>6092</v>
      </c>
    </row>
    <row r="110" spans="1:4" ht="13.5" thickBot="1" x14ac:dyDescent="0.25">
      <c r="A110" s="133">
        <v>39788</v>
      </c>
      <c r="B110" s="180">
        <f>'Closed Transactions'!J110</f>
        <v>518</v>
      </c>
      <c r="C110" s="180">
        <f t="shared" si="19"/>
        <v>519.33333333333337</v>
      </c>
      <c r="D110" s="699">
        <f t="shared" si="20"/>
        <v>6232</v>
      </c>
    </row>
    <row r="111" spans="1:4" x14ac:dyDescent="0.2">
      <c r="A111" s="450">
        <v>39819</v>
      </c>
      <c r="B111" s="453">
        <f>'Closed Transactions'!J111</f>
        <v>439</v>
      </c>
      <c r="C111" s="453">
        <f t="shared" si="19"/>
        <v>524.83333333333337</v>
      </c>
      <c r="D111" s="710">
        <f t="shared" si="20"/>
        <v>6298</v>
      </c>
    </row>
    <row r="112" spans="1:4" x14ac:dyDescent="0.2">
      <c r="A112" s="450">
        <v>39850</v>
      </c>
      <c r="B112" s="454">
        <f>'Closed Transactions'!J112</f>
        <v>549</v>
      </c>
      <c r="C112" s="454">
        <f t="shared" si="19"/>
        <v>535.91666666666663</v>
      </c>
      <c r="D112" s="711">
        <f t="shared" si="20"/>
        <v>6431</v>
      </c>
    </row>
    <row r="113" spans="1:4" x14ac:dyDescent="0.2">
      <c r="A113" s="450">
        <v>39878</v>
      </c>
      <c r="B113" s="454">
        <f>'Closed Transactions'!J113</f>
        <v>734</v>
      </c>
      <c r="C113" s="454">
        <f>AVERAGE(B102:B113)</f>
        <v>549.25</v>
      </c>
      <c r="D113" s="711">
        <f t="shared" si="20"/>
        <v>6591</v>
      </c>
    </row>
    <row r="114" spans="1:4" x14ac:dyDescent="0.2">
      <c r="A114" s="450">
        <v>39909</v>
      </c>
      <c r="B114" s="454">
        <f>'Closed Transactions'!J114</f>
        <v>814</v>
      </c>
      <c r="C114" s="454">
        <f>AVERAGE(B103:B114)</f>
        <v>560.91666666666663</v>
      </c>
      <c r="D114" s="711">
        <f>SUM(B103:B114)</f>
        <v>6731</v>
      </c>
    </row>
    <row r="115" spans="1:4" x14ac:dyDescent="0.2">
      <c r="A115" s="450">
        <v>39939</v>
      </c>
      <c r="B115" s="454">
        <f>'Closed Transactions'!J115</f>
        <v>894</v>
      </c>
      <c r="C115" s="454">
        <f t="shared" ref="C115:C124" si="21">AVERAGE(B104:B115)</f>
        <v>577.5</v>
      </c>
      <c r="D115" s="711">
        <f t="shared" ref="D115:D125" si="22">SUM(B104:B115)</f>
        <v>6930</v>
      </c>
    </row>
    <row r="116" spans="1:4" x14ac:dyDescent="0.2">
      <c r="A116" s="450">
        <v>39970</v>
      </c>
      <c r="B116" s="454">
        <f>'Closed Transactions'!J116</f>
        <v>912</v>
      </c>
      <c r="C116" s="454">
        <f t="shared" si="21"/>
        <v>602.66666666666663</v>
      </c>
      <c r="D116" s="711">
        <f t="shared" si="22"/>
        <v>7232</v>
      </c>
    </row>
    <row r="117" spans="1:4" x14ac:dyDescent="0.2">
      <c r="A117" s="450">
        <v>40000</v>
      </c>
      <c r="B117" s="454">
        <f>'Closed Transactions'!J117</f>
        <v>840</v>
      </c>
      <c r="C117" s="454">
        <f t="shared" si="21"/>
        <v>629.5</v>
      </c>
      <c r="D117" s="711">
        <f t="shared" si="22"/>
        <v>7554</v>
      </c>
    </row>
    <row r="118" spans="1:4" x14ac:dyDescent="0.2">
      <c r="A118" s="450">
        <v>40031</v>
      </c>
      <c r="B118" s="454">
        <f>'Closed Transactions'!J118</f>
        <v>731</v>
      </c>
      <c r="C118" s="454">
        <f t="shared" si="21"/>
        <v>648.5</v>
      </c>
      <c r="D118" s="711">
        <f t="shared" si="22"/>
        <v>7782</v>
      </c>
    </row>
    <row r="119" spans="1:4" x14ac:dyDescent="0.2">
      <c r="A119" s="450">
        <v>40062</v>
      </c>
      <c r="B119" s="454">
        <f>'Closed Transactions'!J119</f>
        <v>733</v>
      </c>
      <c r="C119" s="454">
        <f t="shared" si="21"/>
        <v>669.91666666666663</v>
      </c>
      <c r="D119" s="711">
        <f t="shared" si="22"/>
        <v>8039</v>
      </c>
    </row>
    <row r="120" spans="1:4" x14ac:dyDescent="0.2">
      <c r="A120" s="450">
        <v>40092</v>
      </c>
      <c r="B120" s="454">
        <f>'Closed Transactions'!J120</f>
        <v>737</v>
      </c>
      <c r="C120" s="454">
        <f t="shared" si="21"/>
        <v>690.08333333333337</v>
      </c>
      <c r="D120" s="711">
        <f t="shared" si="22"/>
        <v>8281</v>
      </c>
    </row>
    <row r="121" spans="1:4" x14ac:dyDescent="0.2">
      <c r="A121" s="450">
        <v>40123</v>
      </c>
      <c r="B121" s="454">
        <f>'Closed Transactions'!J121</f>
        <v>676</v>
      </c>
      <c r="C121" s="454">
        <f t="shared" si="21"/>
        <v>714.75</v>
      </c>
      <c r="D121" s="711">
        <f t="shared" si="22"/>
        <v>8577</v>
      </c>
    </row>
    <row r="122" spans="1:4" ht="13.5" thickBot="1" x14ac:dyDescent="0.25">
      <c r="A122" s="450">
        <v>40153</v>
      </c>
      <c r="B122" s="455">
        <f>'Closed Transactions'!J122</f>
        <v>800</v>
      </c>
      <c r="C122" s="455">
        <f t="shared" si="21"/>
        <v>738.25</v>
      </c>
      <c r="D122" s="712">
        <f t="shared" si="22"/>
        <v>8859</v>
      </c>
    </row>
    <row r="123" spans="1:4" x14ac:dyDescent="0.2">
      <c r="A123" s="502">
        <v>40184</v>
      </c>
      <c r="B123" s="507">
        <f>'Closed Transactions'!J123</f>
        <v>713</v>
      </c>
      <c r="C123" s="507">
        <f t="shared" si="21"/>
        <v>761.08333333333337</v>
      </c>
      <c r="D123" s="713">
        <f t="shared" si="22"/>
        <v>9133</v>
      </c>
    </row>
    <row r="124" spans="1:4" x14ac:dyDescent="0.2">
      <c r="A124" s="502">
        <v>40215</v>
      </c>
      <c r="B124" s="508">
        <f>'Closed Transactions'!J124</f>
        <v>762</v>
      </c>
      <c r="C124" s="508">
        <f t="shared" si="21"/>
        <v>778.83333333333337</v>
      </c>
      <c r="D124" s="714">
        <f t="shared" si="22"/>
        <v>9346</v>
      </c>
    </row>
    <row r="125" spans="1:4" x14ac:dyDescent="0.2">
      <c r="A125" s="502">
        <v>40243</v>
      </c>
      <c r="B125" s="508">
        <f>'Closed Transactions'!J125</f>
        <v>1124</v>
      </c>
      <c r="C125" s="508">
        <f>AVERAGE(B114:B125)</f>
        <v>811.33333333333337</v>
      </c>
      <c r="D125" s="714">
        <f t="shared" si="22"/>
        <v>9736</v>
      </c>
    </row>
    <row r="126" spans="1:4" x14ac:dyDescent="0.2">
      <c r="A126" s="502">
        <v>40274</v>
      </c>
      <c r="B126" s="508">
        <f>'Closed Transactions'!J126</f>
        <v>1271</v>
      </c>
      <c r="C126" s="508">
        <f>AVERAGE(B115:B126)</f>
        <v>849.41666666666663</v>
      </c>
      <c r="D126" s="714">
        <f>SUM(B115:B126)</f>
        <v>10193</v>
      </c>
    </row>
    <row r="127" spans="1:4" x14ac:dyDescent="0.2">
      <c r="A127" s="502">
        <v>40304</v>
      </c>
      <c r="B127" s="508">
        <f>'Closed Transactions'!J127</f>
        <v>1015</v>
      </c>
      <c r="C127" s="508">
        <f t="shared" ref="C127:C136" si="23">AVERAGE(B116:B127)</f>
        <v>859.5</v>
      </c>
      <c r="D127" s="714">
        <f t="shared" ref="D127:D137" si="24">SUM(B116:B127)</f>
        <v>10314</v>
      </c>
    </row>
    <row r="128" spans="1:4" x14ac:dyDescent="0.2">
      <c r="A128" s="502">
        <v>40335</v>
      </c>
      <c r="B128" s="508">
        <f>'Closed Transactions'!J128</f>
        <v>984</v>
      </c>
      <c r="C128" s="508">
        <f t="shared" si="23"/>
        <v>865.5</v>
      </c>
      <c r="D128" s="714">
        <f t="shared" si="24"/>
        <v>10386</v>
      </c>
    </row>
    <row r="129" spans="1:4" x14ac:dyDescent="0.2">
      <c r="A129" s="502">
        <v>40365</v>
      </c>
      <c r="B129" s="508">
        <f>'Closed Transactions'!J129</f>
        <v>738</v>
      </c>
      <c r="C129" s="508">
        <f t="shared" si="23"/>
        <v>857</v>
      </c>
      <c r="D129" s="714">
        <f t="shared" si="24"/>
        <v>10284</v>
      </c>
    </row>
    <row r="130" spans="1:4" x14ac:dyDescent="0.2">
      <c r="A130" s="502">
        <v>40396</v>
      </c>
      <c r="B130" s="508">
        <f>'Closed Transactions'!J130</f>
        <v>721</v>
      </c>
      <c r="C130" s="508">
        <f t="shared" si="23"/>
        <v>856.16666666666663</v>
      </c>
      <c r="D130" s="714">
        <f t="shared" si="24"/>
        <v>10274</v>
      </c>
    </row>
    <row r="131" spans="1:4" x14ac:dyDescent="0.2">
      <c r="A131" s="502">
        <v>40427</v>
      </c>
      <c r="B131" s="508">
        <f>'Closed Transactions'!J131</f>
        <v>650</v>
      </c>
      <c r="C131" s="508">
        <f t="shared" si="23"/>
        <v>849.25</v>
      </c>
      <c r="D131" s="714">
        <f t="shared" si="24"/>
        <v>10191</v>
      </c>
    </row>
    <row r="132" spans="1:4" x14ac:dyDescent="0.2">
      <c r="A132" s="502">
        <v>40457</v>
      </c>
      <c r="B132" s="508">
        <f>'Closed Transactions'!J132</f>
        <v>571</v>
      </c>
      <c r="C132" s="508">
        <f t="shared" si="23"/>
        <v>835.41666666666663</v>
      </c>
      <c r="D132" s="714">
        <f t="shared" si="24"/>
        <v>10025</v>
      </c>
    </row>
    <row r="133" spans="1:4" x14ac:dyDescent="0.2">
      <c r="A133" s="502">
        <v>40488</v>
      </c>
      <c r="B133" s="508">
        <f>'Closed Transactions'!J133</f>
        <v>627</v>
      </c>
      <c r="C133" s="508">
        <f t="shared" si="23"/>
        <v>831.33333333333337</v>
      </c>
      <c r="D133" s="714">
        <f t="shared" si="24"/>
        <v>9976</v>
      </c>
    </row>
    <row r="134" spans="1:4" ht="13.5" thickBot="1" x14ac:dyDescent="0.25">
      <c r="A134" s="734">
        <v>40518</v>
      </c>
      <c r="B134" s="508">
        <f>'Closed Transactions'!J134</f>
        <v>791</v>
      </c>
      <c r="C134" s="508">
        <f t="shared" si="23"/>
        <v>830.58333333333337</v>
      </c>
      <c r="D134" s="714">
        <f t="shared" si="24"/>
        <v>9967</v>
      </c>
    </row>
    <row r="135" spans="1:4" x14ac:dyDescent="0.2">
      <c r="A135" s="731">
        <v>40549</v>
      </c>
      <c r="B135" s="18">
        <f>'Closed Transactions'!J135</f>
        <v>709</v>
      </c>
      <c r="C135" s="18">
        <f t="shared" si="23"/>
        <v>830.25</v>
      </c>
      <c r="D135" s="700">
        <f t="shared" si="24"/>
        <v>9963</v>
      </c>
    </row>
    <row r="136" spans="1:4" x14ac:dyDescent="0.2">
      <c r="A136" s="732">
        <v>40580</v>
      </c>
      <c r="B136" s="3">
        <f>'Closed Transactions'!J136</f>
        <v>844</v>
      </c>
      <c r="C136" s="3">
        <f t="shared" si="23"/>
        <v>837.08333333333337</v>
      </c>
      <c r="D136" s="659">
        <f t="shared" si="24"/>
        <v>10045</v>
      </c>
    </row>
    <row r="137" spans="1:4" x14ac:dyDescent="0.2">
      <c r="A137" s="732">
        <v>40608</v>
      </c>
      <c r="B137" s="3">
        <f>'Closed Transactions'!J137</f>
        <v>1263</v>
      </c>
      <c r="C137" s="3">
        <f>AVERAGE(B126:B137)</f>
        <v>848.66666666666663</v>
      </c>
      <c r="D137" s="659">
        <f t="shared" si="24"/>
        <v>10184</v>
      </c>
    </row>
    <row r="138" spans="1:4" x14ac:dyDescent="0.2">
      <c r="A138" s="732">
        <v>40639</v>
      </c>
      <c r="B138" s="3">
        <f>'Closed Transactions'!J138</f>
        <v>1263</v>
      </c>
      <c r="C138" s="3">
        <f>AVERAGE(B127:B138)</f>
        <v>848</v>
      </c>
      <c r="D138" s="659">
        <f>SUM(B127:B138)</f>
        <v>10176</v>
      </c>
    </row>
    <row r="139" spans="1:4" x14ac:dyDescent="0.2">
      <c r="A139" s="732">
        <v>40669</v>
      </c>
      <c r="B139" s="3">
        <f>'Closed Transactions'!J139</f>
        <v>1104</v>
      </c>
      <c r="C139" s="3">
        <f t="shared" ref="C139:C148" si="25">AVERAGE(B128:B139)</f>
        <v>855.41666666666663</v>
      </c>
      <c r="D139" s="659">
        <f t="shared" ref="D139:D149" si="26">SUM(B128:B139)</f>
        <v>10265</v>
      </c>
    </row>
    <row r="140" spans="1:4" x14ac:dyDescent="0.2">
      <c r="A140" s="732">
        <v>40700</v>
      </c>
      <c r="B140" s="3">
        <f>'Closed Transactions'!J140</f>
        <v>1045</v>
      </c>
      <c r="C140" s="3">
        <f t="shared" si="25"/>
        <v>860.5</v>
      </c>
      <c r="D140" s="659">
        <f t="shared" si="26"/>
        <v>10326</v>
      </c>
    </row>
    <row r="141" spans="1:4" x14ac:dyDescent="0.2">
      <c r="A141" s="732">
        <v>40730</v>
      </c>
      <c r="B141" s="3">
        <f>'Closed Transactions'!J141</f>
        <v>761</v>
      </c>
      <c r="C141" s="3">
        <f t="shared" si="25"/>
        <v>862.41666666666663</v>
      </c>
      <c r="D141" s="659">
        <f t="shared" si="26"/>
        <v>10349</v>
      </c>
    </row>
    <row r="142" spans="1:4" x14ac:dyDescent="0.2">
      <c r="A142" s="732">
        <v>40761</v>
      </c>
      <c r="B142" s="3">
        <f>'Closed Transactions'!J142</f>
        <v>801</v>
      </c>
      <c r="C142" s="3">
        <f t="shared" si="25"/>
        <v>869.08333333333337</v>
      </c>
      <c r="D142" s="659">
        <f t="shared" si="26"/>
        <v>10429</v>
      </c>
    </row>
    <row r="143" spans="1:4" x14ac:dyDescent="0.2">
      <c r="A143" s="732">
        <v>40792</v>
      </c>
      <c r="B143" s="3">
        <f>'Closed Transactions'!J143</f>
        <v>673</v>
      </c>
      <c r="C143" s="3">
        <f t="shared" si="25"/>
        <v>871</v>
      </c>
      <c r="D143" s="659">
        <f t="shared" si="26"/>
        <v>10452</v>
      </c>
    </row>
    <row r="144" spans="1:4" x14ac:dyDescent="0.2">
      <c r="A144" s="732">
        <v>40822</v>
      </c>
      <c r="B144" s="3">
        <f>'Closed Transactions'!J144</f>
        <v>647</v>
      </c>
      <c r="C144" s="3">
        <f t="shared" si="25"/>
        <v>877.33333333333337</v>
      </c>
      <c r="D144" s="659">
        <f t="shared" si="26"/>
        <v>10528</v>
      </c>
    </row>
    <row r="145" spans="1:4" x14ac:dyDescent="0.2">
      <c r="A145" s="732">
        <v>40853</v>
      </c>
      <c r="B145" s="3">
        <f>'Closed Transactions'!J145</f>
        <v>662</v>
      </c>
      <c r="C145" s="3">
        <f t="shared" si="25"/>
        <v>880.25</v>
      </c>
      <c r="D145" s="659">
        <f t="shared" si="26"/>
        <v>10563</v>
      </c>
    </row>
    <row r="146" spans="1:4" ht="13.5" thickBot="1" x14ac:dyDescent="0.25">
      <c r="A146" s="733">
        <v>40883</v>
      </c>
      <c r="B146" s="17">
        <f>'Closed Transactions'!J146</f>
        <v>722</v>
      </c>
      <c r="C146" s="17">
        <f t="shared" si="25"/>
        <v>874.5</v>
      </c>
      <c r="D146" s="701">
        <f t="shared" si="26"/>
        <v>10494</v>
      </c>
    </row>
    <row r="147" spans="1:4" x14ac:dyDescent="0.2">
      <c r="A147" s="824">
        <v>40920</v>
      </c>
      <c r="B147" s="834">
        <f>'Closed Transactions'!J147</f>
        <v>715</v>
      </c>
      <c r="C147" s="834">
        <f t="shared" si="25"/>
        <v>875</v>
      </c>
      <c r="D147" s="864">
        <f t="shared" si="26"/>
        <v>10500</v>
      </c>
    </row>
    <row r="148" spans="1:4" x14ac:dyDescent="0.2">
      <c r="A148" s="825">
        <v>40951</v>
      </c>
      <c r="B148" s="833">
        <f>'Closed Transactions'!J148</f>
        <v>838</v>
      </c>
      <c r="C148" s="833">
        <f t="shared" si="25"/>
        <v>874.5</v>
      </c>
      <c r="D148" s="865">
        <f t="shared" si="26"/>
        <v>10494</v>
      </c>
    </row>
    <row r="149" spans="1:4" x14ac:dyDescent="0.2">
      <c r="A149" s="825">
        <v>40980</v>
      </c>
      <c r="B149" s="833">
        <f>'Closed Transactions'!J149</f>
        <v>1193</v>
      </c>
      <c r="C149" s="833">
        <f>AVERAGE(B138:B149)</f>
        <v>868.66666666666663</v>
      </c>
      <c r="D149" s="865">
        <f t="shared" si="26"/>
        <v>10424</v>
      </c>
    </row>
    <row r="150" spans="1:4" x14ac:dyDescent="0.2">
      <c r="A150" s="827">
        <v>41011</v>
      </c>
      <c r="B150" s="833">
        <f>'Closed Transactions'!J150</f>
        <v>1276</v>
      </c>
      <c r="C150" s="833">
        <f>AVERAGE(B139:B150)</f>
        <v>869.75</v>
      </c>
      <c r="D150" s="865">
        <f>SUM(B139:B150)</f>
        <v>10437</v>
      </c>
    </row>
    <row r="151" spans="1:4" x14ac:dyDescent="0.2">
      <c r="A151" s="825">
        <v>41041</v>
      </c>
      <c r="B151" s="833">
        <f>'Closed Transactions'!J151</f>
        <v>1263</v>
      </c>
      <c r="C151" s="833">
        <f t="shared" ref="C151:C169" si="27">AVERAGE(B140:B151)</f>
        <v>883</v>
      </c>
      <c r="D151" s="865">
        <f t="shared" ref="D151:D170" si="28">SUM(B140:B151)</f>
        <v>10596</v>
      </c>
    </row>
    <row r="152" spans="1:4" x14ac:dyDescent="0.2">
      <c r="A152" s="825">
        <v>41072</v>
      </c>
      <c r="B152" s="833">
        <f>'Closed Transactions'!J152</f>
        <v>1091</v>
      </c>
      <c r="C152" s="833">
        <f t="shared" si="27"/>
        <v>886.83333333333337</v>
      </c>
      <c r="D152" s="865">
        <f t="shared" si="28"/>
        <v>10642</v>
      </c>
    </row>
    <row r="153" spans="1:4" x14ac:dyDescent="0.2">
      <c r="A153" s="825">
        <v>41102</v>
      </c>
      <c r="B153" s="833">
        <f>'Closed Transactions'!J153</f>
        <v>776</v>
      </c>
      <c r="C153" s="833">
        <f t="shared" si="27"/>
        <v>888.08333333333337</v>
      </c>
      <c r="D153" s="865">
        <f t="shared" si="28"/>
        <v>10657</v>
      </c>
    </row>
    <row r="154" spans="1:4" x14ac:dyDescent="0.2">
      <c r="A154" s="825">
        <v>41133</v>
      </c>
      <c r="B154" s="833">
        <f>'Closed Transactions'!J154</f>
        <v>836</v>
      </c>
      <c r="C154" s="833">
        <f t="shared" si="27"/>
        <v>891</v>
      </c>
      <c r="D154" s="865">
        <f t="shared" si="28"/>
        <v>10692</v>
      </c>
    </row>
    <row r="155" spans="1:4" x14ac:dyDescent="0.2">
      <c r="A155" s="825">
        <v>41164</v>
      </c>
      <c r="B155" s="833">
        <f>'Closed Transactions'!J155</f>
        <v>706</v>
      </c>
      <c r="C155" s="833">
        <f t="shared" si="27"/>
        <v>893.75</v>
      </c>
      <c r="D155" s="865">
        <f t="shared" si="28"/>
        <v>10725</v>
      </c>
    </row>
    <row r="156" spans="1:4" x14ac:dyDescent="0.2">
      <c r="A156" s="825">
        <v>41194</v>
      </c>
      <c r="B156" s="833">
        <f>'Closed Transactions'!J156</f>
        <v>817</v>
      </c>
      <c r="C156" s="833">
        <f t="shared" si="27"/>
        <v>907.91666666666663</v>
      </c>
      <c r="D156" s="865">
        <f t="shared" si="28"/>
        <v>10895</v>
      </c>
    </row>
    <row r="157" spans="1:4" x14ac:dyDescent="0.2">
      <c r="A157" s="825">
        <v>41225</v>
      </c>
      <c r="B157" s="833">
        <f>'Closed Transactions'!J157</f>
        <v>845</v>
      </c>
      <c r="C157" s="833">
        <f t="shared" si="27"/>
        <v>923.16666666666663</v>
      </c>
      <c r="D157" s="865">
        <f t="shared" si="28"/>
        <v>11078</v>
      </c>
    </row>
    <row r="158" spans="1:4" ht="13.5" thickBot="1" x14ac:dyDescent="0.25">
      <c r="A158" s="828">
        <v>41255</v>
      </c>
      <c r="B158" s="866">
        <f>'Closed Transactions'!J158</f>
        <v>919</v>
      </c>
      <c r="C158" s="866">
        <f t="shared" si="27"/>
        <v>939.58333333333337</v>
      </c>
      <c r="D158" s="867">
        <f t="shared" si="28"/>
        <v>11275</v>
      </c>
    </row>
    <row r="159" spans="1:4" ht="13.5" thickBot="1" x14ac:dyDescent="0.25">
      <c r="A159" s="817">
        <v>41286</v>
      </c>
      <c r="B159" s="790">
        <f>'Closed Transactions'!J159</f>
        <v>723</v>
      </c>
      <c r="C159" s="790">
        <f t="shared" si="27"/>
        <v>940.25</v>
      </c>
      <c r="D159" s="791">
        <f t="shared" si="28"/>
        <v>11283</v>
      </c>
    </row>
    <row r="160" spans="1:4" ht="13.5" thickBot="1" x14ac:dyDescent="0.25">
      <c r="A160" s="817">
        <v>41317</v>
      </c>
      <c r="B160" s="790">
        <f>'Closed Transactions'!J160</f>
        <v>911</v>
      </c>
      <c r="C160" s="790">
        <f t="shared" si="27"/>
        <v>946.33333333333337</v>
      </c>
      <c r="D160" s="791">
        <f t="shared" si="28"/>
        <v>11356</v>
      </c>
    </row>
    <row r="161" spans="1:4" ht="13.5" thickBot="1" x14ac:dyDescent="0.25">
      <c r="A161" s="817">
        <v>41345</v>
      </c>
      <c r="B161" s="790">
        <f>'Closed Transactions'!J161</f>
        <v>1113</v>
      </c>
      <c r="C161" s="790">
        <f t="shared" si="27"/>
        <v>939.66666666666663</v>
      </c>
      <c r="D161" s="791">
        <f t="shared" si="28"/>
        <v>11276</v>
      </c>
    </row>
    <row r="162" spans="1:4" ht="13.5" thickBot="1" x14ac:dyDescent="0.25">
      <c r="A162" s="818">
        <v>41376</v>
      </c>
      <c r="B162" s="790">
        <f>'Closed Transactions'!J162</f>
        <v>1489</v>
      </c>
      <c r="C162" s="790">
        <f t="shared" si="27"/>
        <v>957.41666666666663</v>
      </c>
      <c r="D162" s="791">
        <f t="shared" si="28"/>
        <v>11489</v>
      </c>
    </row>
    <row r="163" spans="1:4" ht="13.5" thickBot="1" x14ac:dyDescent="0.25">
      <c r="A163" s="817">
        <v>41406</v>
      </c>
      <c r="B163" s="790">
        <f>'Closed Transactions'!J163</f>
        <v>1376</v>
      </c>
      <c r="C163" s="790">
        <f t="shared" si="27"/>
        <v>966.83333333333337</v>
      </c>
      <c r="D163" s="791">
        <f t="shared" si="28"/>
        <v>11602</v>
      </c>
    </row>
    <row r="164" spans="1:4" ht="13.5" thickBot="1" x14ac:dyDescent="0.25">
      <c r="A164" s="817">
        <v>41437</v>
      </c>
      <c r="B164" s="790">
        <f>'Closed Transactions'!J164</f>
        <v>1121</v>
      </c>
      <c r="C164" s="790">
        <f t="shared" si="27"/>
        <v>969.33333333333337</v>
      </c>
      <c r="D164" s="791">
        <f t="shared" si="28"/>
        <v>11632</v>
      </c>
    </row>
    <row r="165" spans="1:4" ht="13.5" thickBot="1" x14ac:dyDescent="0.25">
      <c r="A165" s="817">
        <v>41467</v>
      </c>
      <c r="B165" s="790">
        <f>'Closed Transactions'!J165</f>
        <v>1010</v>
      </c>
      <c r="C165" s="790">
        <f t="shared" si="27"/>
        <v>988.83333333333337</v>
      </c>
      <c r="D165" s="791">
        <f t="shared" si="28"/>
        <v>11866</v>
      </c>
    </row>
    <row r="166" spans="1:4" ht="13.5" thickBot="1" x14ac:dyDescent="0.25">
      <c r="A166" s="817">
        <v>41498</v>
      </c>
      <c r="B166" s="790">
        <f>'Closed Transactions'!J166</f>
        <v>979</v>
      </c>
      <c r="C166" s="790">
        <f t="shared" si="27"/>
        <v>1000.75</v>
      </c>
      <c r="D166" s="791">
        <f t="shared" si="28"/>
        <v>12009</v>
      </c>
    </row>
    <row r="167" spans="1:4" ht="13.5" thickBot="1" x14ac:dyDescent="0.25">
      <c r="A167" s="817">
        <v>41529</v>
      </c>
      <c r="B167" s="790">
        <f>'Closed Transactions'!J167</f>
        <v>844</v>
      </c>
      <c r="C167" s="790">
        <f t="shared" si="27"/>
        <v>1012.25</v>
      </c>
      <c r="D167" s="791">
        <f t="shared" si="28"/>
        <v>12147</v>
      </c>
    </row>
    <row r="168" spans="1:4" ht="13.5" thickBot="1" x14ac:dyDescent="0.25">
      <c r="A168" s="817">
        <v>41559</v>
      </c>
      <c r="B168" s="790">
        <f>'Closed Transactions'!J168</f>
        <v>817</v>
      </c>
      <c r="C168" s="790">
        <f t="shared" si="27"/>
        <v>1012.25</v>
      </c>
      <c r="D168" s="791">
        <f t="shared" si="28"/>
        <v>12147</v>
      </c>
    </row>
    <row r="169" spans="1:4" ht="13.5" thickBot="1" x14ac:dyDescent="0.25">
      <c r="A169" s="817">
        <v>41590</v>
      </c>
      <c r="B169" s="790">
        <f>'Closed Transactions'!J169</f>
        <v>769</v>
      </c>
      <c r="C169" s="790">
        <f t="shared" si="27"/>
        <v>1005.9166666666666</v>
      </c>
      <c r="D169" s="791">
        <f t="shared" si="28"/>
        <v>12071</v>
      </c>
    </row>
    <row r="170" spans="1:4" ht="13.5" thickBot="1" x14ac:dyDescent="0.25">
      <c r="A170" s="817">
        <v>41620</v>
      </c>
      <c r="B170" s="790">
        <f>'Closed Transactions'!J170</f>
        <v>865</v>
      </c>
      <c r="C170" s="790">
        <f>AVERAGE(B159:B170)</f>
        <v>1001.4166666666666</v>
      </c>
      <c r="D170" s="791">
        <f t="shared" si="28"/>
        <v>12017</v>
      </c>
    </row>
    <row r="171" spans="1:4" x14ac:dyDescent="0.2">
      <c r="A171" s="824">
        <v>41651</v>
      </c>
      <c r="B171" s="834">
        <f>'Closed Transactions'!J171</f>
        <v>923</v>
      </c>
      <c r="C171" s="834">
        <f t="shared" ref="C171:C181" si="29">AVERAGE(B160:B171)</f>
        <v>1018.0833333333334</v>
      </c>
      <c r="D171" s="864">
        <f t="shared" ref="D171:D194" si="30">SUM(B160:B171)</f>
        <v>12217</v>
      </c>
    </row>
    <row r="172" spans="1:4" x14ac:dyDescent="0.2">
      <c r="A172" s="825">
        <v>41682</v>
      </c>
      <c r="B172" s="833">
        <f>'Closed Transactions'!J172</f>
        <v>943</v>
      </c>
      <c r="C172" s="833">
        <f t="shared" si="29"/>
        <v>1020.75</v>
      </c>
      <c r="D172" s="865">
        <f t="shared" si="30"/>
        <v>12249</v>
      </c>
    </row>
    <row r="173" spans="1:4" x14ac:dyDescent="0.2">
      <c r="A173" s="825">
        <v>41710</v>
      </c>
      <c r="B173" s="833">
        <f>'Closed Transactions'!J173</f>
        <v>1349</v>
      </c>
      <c r="C173" s="833">
        <f t="shared" si="29"/>
        <v>1040.4166666666667</v>
      </c>
      <c r="D173" s="865">
        <f t="shared" si="30"/>
        <v>12485</v>
      </c>
    </row>
    <row r="174" spans="1:4" x14ac:dyDescent="0.2">
      <c r="A174" s="827">
        <v>41741</v>
      </c>
      <c r="B174" s="833">
        <f>'Closed Transactions'!J174</f>
        <v>1530</v>
      </c>
      <c r="C174" s="833">
        <f t="shared" si="29"/>
        <v>1043.8333333333333</v>
      </c>
      <c r="D174" s="865">
        <f t="shared" si="30"/>
        <v>12526</v>
      </c>
    </row>
    <row r="175" spans="1:4" x14ac:dyDescent="0.2">
      <c r="A175" s="825">
        <v>41771</v>
      </c>
      <c r="B175" s="833">
        <f>'Closed Transactions'!J175</f>
        <v>1457</v>
      </c>
      <c r="C175" s="833">
        <f t="shared" si="29"/>
        <v>1050.5833333333333</v>
      </c>
      <c r="D175" s="865">
        <f t="shared" si="30"/>
        <v>12607</v>
      </c>
    </row>
    <row r="176" spans="1:4" x14ac:dyDescent="0.2">
      <c r="A176" s="825">
        <v>41802</v>
      </c>
      <c r="B176" s="833">
        <f>'Closed Transactions'!J176</f>
        <v>1251</v>
      </c>
      <c r="C176" s="833">
        <f t="shared" si="29"/>
        <v>1061.4166666666667</v>
      </c>
      <c r="D176" s="865">
        <f t="shared" si="30"/>
        <v>12737</v>
      </c>
    </row>
    <row r="177" spans="1:4" x14ac:dyDescent="0.2">
      <c r="A177" s="825">
        <v>41832</v>
      </c>
      <c r="B177" s="833">
        <f>'Closed Transactions'!J177</f>
        <v>1005</v>
      </c>
      <c r="C177" s="833">
        <f t="shared" si="29"/>
        <v>1061</v>
      </c>
      <c r="D177" s="865">
        <f t="shared" si="30"/>
        <v>12732</v>
      </c>
    </row>
    <row r="178" spans="1:4" x14ac:dyDescent="0.2">
      <c r="A178" s="825">
        <v>41863</v>
      </c>
      <c r="B178" s="833">
        <f>'Closed Transactions'!J178</f>
        <v>981</v>
      </c>
      <c r="C178" s="833">
        <f t="shared" si="29"/>
        <v>1061.1666666666667</v>
      </c>
      <c r="D178" s="865">
        <f t="shared" si="30"/>
        <v>12734</v>
      </c>
    </row>
    <row r="179" spans="1:4" x14ac:dyDescent="0.2">
      <c r="A179" s="825">
        <v>41894</v>
      </c>
      <c r="B179" s="833">
        <f>'Closed Transactions'!J179</f>
        <v>887</v>
      </c>
      <c r="C179" s="833">
        <f t="shared" si="29"/>
        <v>1064.75</v>
      </c>
      <c r="D179" s="865">
        <f t="shared" si="30"/>
        <v>12777</v>
      </c>
    </row>
    <row r="180" spans="1:4" x14ac:dyDescent="0.2">
      <c r="A180" s="825">
        <v>41924</v>
      </c>
      <c r="B180" s="833">
        <f>'Closed Transactions'!J180</f>
        <v>1001</v>
      </c>
      <c r="C180" s="833">
        <f t="shared" si="29"/>
        <v>1080.0833333333333</v>
      </c>
      <c r="D180" s="865">
        <f t="shared" si="30"/>
        <v>12961</v>
      </c>
    </row>
    <row r="181" spans="1:4" x14ac:dyDescent="0.2">
      <c r="A181" s="825">
        <v>41955</v>
      </c>
      <c r="B181" s="833">
        <f>'Closed Transactions'!J181</f>
        <v>833</v>
      </c>
      <c r="C181" s="833">
        <f t="shared" si="29"/>
        <v>1085.4166666666667</v>
      </c>
      <c r="D181" s="865">
        <f t="shared" si="30"/>
        <v>13025</v>
      </c>
    </row>
    <row r="182" spans="1:4" ht="13.5" thickBot="1" x14ac:dyDescent="0.25">
      <c r="A182" s="828">
        <v>41985</v>
      </c>
      <c r="B182" s="866">
        <f>'Closed Transactions'!J182</f>
        <v>1111</v>
      </c>
      <c r="C182" s="866">
        <f>AVERAGE(B171:B182)</f>
        <v>1105.9166666666667</v>
      </c>
      <c r="D182" s="867">
        <f t="shared" si="30"/>
        <v>13271</v>
      </c>
    </row>
    <row r="183" spans="1:4" ht="13.5" thickBot="1" x14ac:dyDescent="0.25">
      <c r="A183" s="817">
        <v>42016</v>
      </c>
      <c r="B183" s="790">
        <f>'Closed Transactions'!J183</f>
        <v>854</v>
      </c>
      <c r="C183" s="790">
        <f t="shared" ref="C183:C193" si="31">AVERAGE(B172:B183)</f>
        <v>1100.1666666666667</v>
      </c>
      <c r="D183" s="791">
        <f t="shared" si="30"/>
        <v>13202</v>
      </c>
    </row>
    <row r="184" spans="1:4" ht="13.5" thickBot="1" x14ac:dyDescent="0.25">
      <c r="A184" s="817">
        <v>42047</v>
      </c>
      <c r="B184" s="790">
        <f>'Closed Transactions'!J184</f>
        <v>915</v>
      </c>
      <c r="C184" s="790">
        <f t="shared" si="31"/>
        <v>1097.8333333333333</v>
      </c>
      <c r="D184" s="791">
        <f t="shared" si="30"/>
        <v>13174</v>
      </c>
    </row>
    <row r="185" spans="1:4" ht="13.5" thickBot="1" x14ac:dyDescent="0.25">
      <c r="A185" s="817">
        <v>42075</v>
      </c>
      <c r="B185" s="790">
        <f>'Closed Transactions'!J185</f>
        <v>1407</v>
      </c>
      <c r="C185" s="790">
        <f t="shared" si="31"/>
        <v>1102.6666666666667</v>
      </c>
      <c r="D185" s="791">
        <f t="shared" si="30"/>
        <v>13232</v>
      </c>
    </row>
    <row r="186" spans="1:4" ht="13.5" thickBot="1" x14ac:dyDescent="0.25">
      <c r="A186" s="818">
        <v>42106</v>
      </c>
      <c r="B186" s="790">
        <f>'Closed Transactions'!J186</f>
        <v>1623</v>
      </c>
      <c r="C186" s="790">
        <f t="shared" si="31"/>
        <v>1110.4166666666667</v>
      </c>
      <c r="D186" s="791">
        <f t="shared" si="30"/>
        <v>13325</v>
      </c>
    </row>
    <row r="187" spans="1:4" ht="13.5" thickBot="1" x14ac:dyDescent="0.25">
      <c r="A187" s="817">
        <v>42136</v>
      </c>
      <c r="B187" s="790">
        <f>'Closed Transactions'!J187</f>
        <v>1417</v>
      </c>
      <c r="C187" s="790">
        <f t="shared" si="31"/>
        <v>1107.0833333333333</v>
      </c>
      <c r="D187" s="791">
        <f t="shared" si="30"/>
        <v>13285</v>
      </c>
    </row>
    <row r="188" spans="1:4" ht="13.5" thickBot="1" x14ac:dyDescent="0.25">
      <c r="A188" s="817">
        <v>42167</v>
      </c>
      <c r="B188" s="790">
        <f>'Closed Transactions'!J188</f>
        <v>1242</v>
      </c>
      <c r="C188" s="790">
        <f t="shared" si="31"/>
        <v>1106.3333333333333</v>
      </c>
      <c r="D188" s="791">
        <f t="shared" si="30"/>
        <v>13276</v>
      </c>
    </row>
    <row r="189" spans="1:4" ht="13.5" thickBot="1" x14ac:dyDescent="0.25">
      <c r="A189" s="817">
        <v>42197</v>
      </c>
      <c r="B189" s="790">
        <f>'Closed Transactions'!J189</f>
        <v>1045</v>
      </c>
      <c r="C189" s="790">
        <f t="shared" si="31"/>
        <v>1109.6666666666667</v>
      </c>
      <c r="D189" s="791">
        <f t="shared" si="30"/>
        <v>13316</v>
      </c>
    </row>
    <row r="190" spans="1:4" ht="13.5" thickBot="1" x14ac:dyDescent="0.25">
      <c r="A190" s="817">
        <v>42228</v>
      </c>
      <c r="B190" s="790">
        <f>'Closed Transactions'!J190</f>
        <v>945</v>
      </c>
      <c r="C190" s="790">
        <f t="shared" si="31"/>
        <v>1106.6666666666667</v>
      </c>
      <c r="D190" s="791">
        <f t="shared" si="30"/>
        <v>13280</v>
      </c>
    </row>
    <row r="191" spans="1:4" ht="13.5" thickBot="1" x14ac:dyDescent="0.25">
      <c r="A191" s="817">
        <v>42259</v>
      </c>
      <c r="B191" s="790">
        <f>'Closed Transactions'!J191</f>
        <v>995</v>
      </c>
      <c r="C191" s="790">
        <f t="shared" si="31"/>
        <v>1115.6666666666667</v>
      </c>
      <c r="D191" s="791">
        <f t="shared" si="30"/>
        <v>13388</v>
      </c>
    </row>
    <row r="192" spans="1:4" ht="13.5" thickBot="1" x14ac:dyDescent="0.25">
      <c r="A192" s="817">
        <v>42289</v>
      </c>
      <c r="B192" s="790">
        <f>'Closed Transactions'!J192</f>
        <v>871</v>
      </c>
      <c r="C192" s="790">
        <f t="shared" si="31"/>
        <v>1104.8333333333333</v>
      </c>
      <c r="D192" s="791">
        <f t="shared" si="30"/>
        <v>13258</v>
      </c>
    </row>
    <row r="193" spans="1:4" ht="13.5" thickBot="1" x14ac:dyDescent="0.25">
      <c r="A193" s="817">
        <v>42320</v>
      </c>
      <c r="B193" s="790">
        <f>'Closed Transactions'!J193</f>
        <v>786</v>
      </c>
      <c r="C193" s="790">
        <f t="shared" si="31"/>
        <v>1100.9166666666667</v>
      </c>
      <c r="D193" s="791">
        <f t="shared" si="30"/>
        <v>13211</v>
      </c>
    </row>
    <row r="194" spans="1:4" ht="13.5" thickBot="1" x14ac:dyDescent="0.25">
      <c r="A194" s="933">
        <v>42350</v>
      </c>
      <c r="B194" s="790">
        <f>'Closed Transactions'!J194</f>
        <v>993</v>
      </c>
      <c r="C194" s="790">
        <f>AVERAGE(B183:B194)</f>
        <v>1091.0833333333333</v>
      </c>
      <c r="D194" s="791">
        <f t="shared" si="30"/>
        <v>13093</v>
      </c>
    </row>
    <row r="195" spans="1:4" x14ac:dyDescent="0.2">
      <c r="A195" s="824">
        <v>42381</v>
      </c>
      <c r="B195" s="834">
        <f>'Closed Transactions'!J195</f>
        <v>798</v>
      </c>
      <c r="C195" s="834">
        <f t="shared" ref="C195:C205" si="32">AVERAGE(B184:B195)</f>
        <v>1086.4166666666667</v>
      </c>
      <c r="D195" s="864">
        <f t="shared" ref="D195:D206" si="33">SUM(B184:B195)</f>
        <v>13037</v>
      </c>
    </row>
    <row r="196" spans="1:4" x14ac:dyDescent="0.2">
      <c r="A196" s="825">
        <v>42412</v>
      </c>
      <c r="B196" s="833">
        <f>'Closed Transactions'!J196</f>
        <v>748</v>
      </c>
      <c r="C196" s="833">
        <f t="shared" si="32"/>
        <v>1072.5</v>
      </c>
      <c r="D196" s="865">
        <f t="shared" si="33"/>
        <v>12870</v>
      </c>
    </row>
    <row r="197" spans="1:4" x14ac:dyDescent="0.2">
      <c r="A197" s="825">
        <v>42441</v>
      </c>
      <c r="B197" s="833">
        <f>'Closed Transactions'!J197</f>
        <v>1120</v>
      </c>
      <c r="C197" s="833">
        <f t="shared" si="32"/>
        <v>1048.5833333333333</v>
      </c>
      <c r="D197" s="865">
        <f t="shared" si="33"/>
        <v>12583</v>
      </c>
    </row>
    <row r="198" spans="1:4" x14ac:dyDescent="0.2">
      <c r="A198" s="827">
        <v>42472</v>
      </c>
      <c r="B198" s="833">
        <f>'Closed Transactions'!J198</f>
        <v>1304</v>
      </c>
      <c r="C198" s="833">
        <f t="shared" si="32"/>
        <v>1022</v>
      </c>
      <c r="D198" s="865">
        <f t="shared" si="33"/>
        <v>12264</v>
      </c>
    </row>
    <row r="199" spans="1:4" x14ac:dyDescent="0.2">
      <c r="A199" s="825">
        <v>42502</v>
      </c>
      <c r="B199" s="833">
        <f>'Closed Transactions'!J199</f>
        <v>1173</v>
      </c>
      <c r="C199" s="833">
        <f t="shared" si="32"/>
        <v>1001.6666666666666</v>
      </c>
      <c r="D199" s="865">
        <f t="shared" si="33"/>
        <v>12020</v>
      </c>
    </row>
    <row r="200" spans="1:4" x14ac:dyDescent="0.2">
      <c r="A200" s="825">
        <v>42533</v>
      </c>
      <c r="B200" s="833">
        <f>'Closed Transactions'!J200</f>
        <v>1190</v>
      </c>
      <c r="C200" s="833">
        <f t="shared" si="32"/>
        <v>997.33333333333337</v>
      </c>
      <c r="D200" s="865">
        <f t="shared" si="33"/>
        <v>11968</v>
      </c>
    </row>
    <row r="201" spans="1:4" x14ac:dyDescent="0.2">
      <c r="A201" s="825">
        <v>42563</v>
      </c>
      <c r="B201" s="833">
        <f>'Closed Transactions'!J201</f>
        <v>885</v>
      </c>
      <c r="C201" s="833">
        <f t="shared" si="32"/>
        <v>984</v>
      </c>
      <c r="D201" s="865">
        <f t="shared" si="33"/>
        <v>11808</v>
      </c>
    </row>
    <row r="202" spans="1:4" x14ac:dyDescent="0.2">
      <c r="A202" s="825">
        <v>42594</v>
      </c>
      <c r="B202" s="833">
        <f>'Closed Transactions'!J202</f>
        <v>950</v>
      </c>
      <c r="C202" s="833">
        <f t="shared" si="32"/>
        <v>984.41666666666663</v>
      </c>
      <c r="D202" s="865">
        <f t="shared" si="33"/>
        <v>11813</v>
      </c>
    </row>
    <row r="203" spans="1:4" x14ac:dyDescent="0.2">
      <c r="A203" s="825">
        <v>42625</v>
      </c>
      <c r="B203" s="833">
        <f>'Closed Transactions'!J203</f>
        <v>856</v>
      </c>
      <c r="C203" s="833">
        <f t="shared" si="32"/>
        <v>972.83333333333337</v>
      </c>
      <c r="D203" s="865">
        <f t="shared" si="33"/>
        <v>11674</v>
      </c>
    </row>
    <row r="204" spans="1:4" x14ac:dyDescent="0.2">
      <c r="A204" s="825">
        <v>42655</v>
      </c>
      <c r="B204" s="833">
        <f>'Closed Transactions'!J204</f>
        <v>798</v>
      </c>
      <c r="C204" s="833">
        <f t="shared" si="32"/>
        <v>966.75</v>
      </c>
      <c r="D204" s="865">
        <f t="shared" si="33"/>
        <v>11601</v>
      </c>
    </row>
    <row r="205" spans="1:4" x14ac:dyDescent="0.2">
      <c r="A205" s="825">
        <v>42686</v>
      </c>
      <c r="B205" s="833">
        <f>'Closed Transactions'!J205</f>
        <v>829</v>
      </c>
      <c r="C205" s="833">
        <f t="shared" si="32"/>
        <v>970.33333333333337</v>
      </c>
      <c r="D205" s="865">
        <f t="shared" si="33"/>
        <v>11644</v>
      </c>
    </row>
    <row r="206" spans="1:4" ht="13.5" thickBot="1" x14ac:dyDescent="0.25">
      <c r="A206" s="828">
        <v>42716</v>
      </c>
      <c r="B206" s="866">
        <f>'Closed Transactions'!J206</f>
        <v>931</v>
      </c>
      <c r="C206" s="866">
        <f>AVERAGE(B195:B206)</f>
        <v>965.16666666666663</v>
      </c>
      <c r="D206" s="867">
        <f t="shared" si="33"/>
        <v>11582</v>
      </c>
    </row>
    <row r="207" spans="1:4" ht="13.5" thickBot="1" x14ac:dyDescent="0.25">
      <c r="A207" s="817">
        <v>42747</v>
      </c>
      <c r="B207" s="790">
        <f>'Closed Transactions'!J207</f>
        <v>829</v>
      </c>
      <c r="C207" s="790">
        <f t="shared" ref="C207:C218" si="34">AVERAGE(B196:B207)</f>
        <v>967.75</v>
      </c>
      <c r="D207" s="791">
        <f t="shared" ref="D207:D218" si="35">SUM(B196:B207)</f>
        <v>11613</v>
      </c>
    </row>
    <row r="208" spans="1:4" ht="13.5" thickBot="1" x14ac:dyDescent="0.25">
      <c r="A208" s="817">
        <v>42778</v>
      </c>
      <c r="B208" s="790">
        <f>'Closed Transactions'!J208</f>
        <v>913</v>
      </c>
      <c r="C208" s="790">
        <f t="shared" si="34"/>
        <v>981.5</v>
      </c>
      <c r="D208" s="791">
        <f t="shared" si="35"/>
        <v>11778</v>
      </c>
    </row>
    <row r="209" spans="1:4" ht="13.5" thickBot="1" x14ac:dyDescent="0.25">
      <c r="A209" s="817">
        <v>42806</v>
      </c>
      <c r="B209" s="790">
        <f>'Closed Transactions'!J209</f>
        <v>1336</v>
      </c>
      <c r="C209" s="790">
        <f t="shared" si="34"/>
        <v>999.5</v>
      </c>
      <c r="D209" s="791">
        <f t="shared" si="35"/>
        <v>11994</v>
      </c>
    </row>
    <row r="210" spans="1:4" ht="13.5" thickBot="1" x14ac:dyDescent="0.25">
      <c r="A210" s="818">
        <v>42837</v>
      </c>
      <c r="B210" s="790">
        <f>'Closed Transactions'!J210</f>
        <v>1263</v>
      </c>
      <c r="C210" s="790">
        <f t="shared" si="34"/>
        <v>996.08333333333337</v>
      </c>
      <c r="D210" s="791">
        <f t="shared" si="35"/>
        <v>11953</v>
      </c>
    </row>
    <row r="211" spans="1:4" ht="13.5" thickBot="1" x14ac:dyDescent="0.25">
      <c r="A211" s="817">
        <v>42867</v>
      </c>
      <c r="B211" s="790">
        <f>'Closed Transactions'!J211</f>
        <v>1426</v>
      </c>
      <c r="C211" s="790">
        <f t="shared" si="34"/>
        <v>1017.1666666666666</v>
      </c>
      <c r="D211" s="791">
        <f t="shared" si="35"/>
        <v>12206</v>
      </c>
    </row>
    <row r="212" spans="1:4" ht="13.5" thickBot="1" x14ac:dyDescent="0.25">
      <c r="A212" s="817">
        <v>42898</v>
      </c>
      <c r="B212" s="790">
        <f>'Closed Transactions'!J212</f>
        <v>1302</v>
      </c>
      <c r="C212" s="790">
        <f t="shared" si="34"/>
        <v>1026.5</v>
      </c>
      <c r="D212" s="791">
        <f t="shared" si="35"/>
        <v>12318</v>
      </c>
    </row>
    <row r="213" spans="1:4" ht="13.5" thickBot="1" x14ac:dyDescent="0.25">
      <c r="A213" s="817">
        <v>42928</v>
      </c>
      <c r="B213" s="790">
        <f>'Closed Transactions'!J213</f>
        <v>957</v>
      </c>
      <c r="C213" s="790">
        <f t="shared" si="34"/>
        <v>1032.5</v>
      </c>
      <c r="D213" s="791">
        <f t="shared" si="35"/>
        <v>12390</v>
      </c>
    </row>
    <row r="214" spans="1:4" ht="13.5" thickBot="1" x14ac:dyDescent="0.25">
      <c r="A214" s="817">
        <v>42959</v>
      </c>
      <c r="B214" s="790">
        <f>'Closed Transactions'!J214</f>
        <v>936</v>
      </c>
      <c r="C214" s="790">
        <f t="shared" si="34"/>
        <v>1031.3333333333333</v>
      </c>
      <c r="D214" s="791">
        <f t="shared" si="35"/>
        <v>12376</v>
      </c>
    </row>
    <row r="215" spans="1:4" ht="13.5" thickBot="1" x14ac:dyDescent="0.25">
      <c r="A215" s="817">
        <v>42990</v>
      </c>
      <c r="B215" s="790">
        <f>'Closed Transactions'!J215</f>
        <v>583</v>
      </c>
      <c r="C215" s="790">
        <f t="shared" si="34"/>
        <v>1008.5833333333334</v>
      </c>
      <c r="D215" s="791">
        <f t="shared" si="35"/>
        <v>12103</v>
      </c>
    </row>
    <row r="216" spans="1:4" ht="13.5" thickBot="1" x14ac:dyDescent="0.25">
      <c r="A216" s="817">
        <v>43020</v>
      </c>
      <c r="B216" s="790">
        <f>'Closed Transactions'!J216</f>
        <v>791</v>
      </c>
      <c r="C216" s="790">
        <f t="shared" si="34"/>
        <v>1008</v>
      </c>
      <c r="D216" s="791">
        <f t="shared" si="35"/>
        <v>12096</v>
      </c>
    </row>
    <row r="217" spans="1:4" ht="13.5" thickBot="1" x14ac:dyDescent="0.25">
      <c r="A217" s="817">
        <v>43051</v>
      </c>
      <c r="B217" s="790">
        <f>'Closed Transactions'!J217</f>
        <v>734</v>
      </c>
      <c r="C217" s="790">
        <f t="shared" si="34"/>
        <v>1000.0833333333334</v>
      </c>
      <c r="D217" s="791">
        <f t="shared" si="35"/>
        <v>12001</v>
      </c>
    </row>
    <row r="218" spans="1:4" ht="13.5" thickBot="1" x14ac:dyDescent="0.25">
      <c r="A218" s="817">
        <v>43081</v>
      </c>
      <c r="B218" s="790">
        <f>'Closed Transactions'!J218</f>
        <v>904</v>
      </c>
      <c r="C218" s="790">
        <f t="shared" si="34"/>
        <v>997.83333333333337</v>
      </c>
      <c r="D218" s="791">
        <f t="shared" si="35"/>
        <v>11974</v>
      </c>
    </row>
    <row r="219" spans="1:4" x14ac:dyDescent="0.2">
      <c r="A219" s="824">
        <v>43112</v>
      </c>
      <c r="B219" s="834">
        <f>'Closed Transactions'!J219</f>
        <v>922</v>
      </c>
      <c r="C219" s="834">
        <f t="shared" ref="C219:C230" si="36">AVERAGE(B208:B219)</f>
        <v>1005.5833333333334</v>
      </c>
      <c r="D219" s="864">
        <f t="shared" ref="D219:D230" si="37">SUM(B208:B219)</f>
        <v>12067</v>
      </c>
    </row>
    <row r="220" spans="1:4" x14ac:dyDescent="0.2">
      <c r="A220" s="825">
        <v>43143</v>
      </c>
      <c r="B220" s="833">
        <f>'Closed Transactions'!J220</f>
        <v>908</v>
      </c>
      <c r="C220" s="833">
        <f t="shared" si="36"/>
        <v>1005.1666666666666</v>
      </c>
      <c r="D220" s="865">
        <f t="shared" si="37"/>
        <v>12062</v>
      </c>
    </row>
    <row r="221" spans="1:4" x14ac:dyDescent="0.2">
      <c r="A221" s="825">
        <v>43171</v>
      </c>
      <c r="B221" s="833">
        <f>'Closed Transactions'!J221</f>
        <v>1307</v>
      </c>
      <c r="C221" s="833">
        <f t="shared" si="36"/>
        <v>1002.75</v>
      </c>
      <c r="D221" s="865">
        <f t="shared" si="37"/>
        <v>12033</v>
      </c>
    </row>
    <row r="222" spans="1:4" x14ac:dyDescent="0.2">
      <c r="A222" s="827">
        <v>43202</v>
      </c>
      <c r="B222" s="833">
        <f>'Closed Transactions'!J222</f>
        <v>1408</v>
      </c>
      <c r="C222" s="833">
        <f t="shared" si="36"/>
        <v>1014.8333333333334</v>
      </c>
      <c r="D222" s="865">
        <f t="shared" si="37"/>
        <v>12178</v>
      </c>
    </row>
    <row r="223" spans="1:4" x14ac:dyDescent="0.2">
      <c r="A223" s="825">
        <v>43232</v>
      </c>
      <c r="B223" s="833">
        <f>'Closed Transactions'!J223</f>
        <v>1414</v>
      </c>
      <c r="C223" s="833">
        <f t="shared" si="36"/>
        <v>1013.8333333333334</v>
      </c>
      <c r="D223" s="865">
        <f t="shared" si="37"/>
        <v>12166</v>
      </c>
    </row>
    <row r="224" spans="1:4" x14ac:dyDescent="0.2">
      <c r="A224" s="825">
        <v>43263</v>
      </c>
      <c r="B224" s="833">
        <f>'Closed Transactions'!J224</f>
        <v>1270</v>
      </c>
      <c r="C224" s="833">
        <f t="shared" si="36"/>
        <v>1011.1666666666666</v>
      </c>
      <c r="D224" s="865">
        <f t="shared" si="37"/>
        <v>12134</v>
      </c>
    </row>
    <row r="225" spans="1:4" x14ac:dyDescent="0.2">
      <c r="A225" s="825">
        <v>43293</v>
      </c>
      <c r="B225" s="833">
        <f>'Closed Transactions'!J225</f>
        <v>989</v>
      </c>
      <c r="C225" s="833">
        <f t="shared" si="36"/>
        <v>1013.8333333333334</v>
      </c>
      <c r="D225" s="865">
        <f t="shared" si="37"/>
        <v>12166</v>
      </c>
    </row>
    <row r="226" spans="1:4" x14ac:dyDescent="0.2">
      <c r="A226" s="825">
        <v>43324</v>
      </c>
      <c r="B226" s="833">
        <f>'Closed Transactions'!J226</f>
        <v>1017</v>
      </c>
      <c r="C226" s="833">
        <f t="shared" si="36"/>
        <v>1020.5833333333334</v>
      </c>
      <c r="D226" s="865">
        <f t="shared" si="37"/>
        <v>12247</v>
      </c>
    </row>
    <row r="227" spans="1:4" x14ac:dyDescent="0.2">
      <c r="A227" s="825">
        <v>43355</v>
      </c>
      <c r="B227" s="833">
        <f>'Closed Transactions'!J227</f>
        <v>833</v>
      </c>
      <c r="C227" s="833">
        <f t="shared" si="36"/>
        <v>1041.4166666666667</v>
      </c>
      <c r="D227" s="865">
        <f t="shared" si="37"/>
        <v>12497</v>
      </c>
    </row>
    <row r="228" spans="1:4" x14ac:dyDescent="0.2">
      <c r="A228" s="825">
        <v>43385</v>
      </c>
      <c r="B228" s="833">
        <f>'Closed Transactions'!J228</f>
        <v>891</v>
      </c>
      <c r="C228" s="833">
        <f t="shared" si="36"/>
        <v>1049.75</v>
      </c>
      <c r="D228" s="865">
        <f t="shared" si="37"/>
        <v>12597</v>
      </c>
    </row>
    <row r="229" spans="1:4" x14ac:dyDescent="0.2">
      <c r="A229" s="825">
        <v>43416</v>
      </c>
      <c r="B229" s="833">
        <f>'Closed Transactions'!J229</f>
        <v>899</v>
      </c>
      <c r="C229" s="833">
        <f t="shared" si="36"/>
        <v>1063.5</v>
      </c>
      <c r="D229" s="865">
        <f t="shared" si="37"/>
        <v>12762</v>
      </c>
    </row>
    <row r="230" spans="1:4" ht="13.5" thickBot="1" x14ac:dyDescent="0.25">
      <c r="A230" s="828">
        <v>43446</v>
      </c>
      <c r="B230" s="866">
        <f>'Closed Transactions'!J230</f>
        <v>897</v>
      </c>
      <c r="C230" s="866">
        <f t="shared" si="36"/>
        <v>1062.9166666666667</v>
      </c>
      <c r="D230" s="867">
        <f t="shared" si="37"/>
        <v>12755</v>
      </c>
    </row>
    <row r="231" spans="1:4" ht="13.5" thickBot="1" x14ac:dyDescent="0.25">
      <c r="A231" s="817">
        <v>43477</v>
      </c>
      <c r="B231" s="790">
        <f>'Closed Transactions'!J231</f>
        <v>783</v>
      </c>
      <c r="C231" s="790">
        <f t="shared" ref="C231:C242" si="38">AVERAGE(B220:B231)</f>
        <v>1051.3333333333333</v>
      </c>
      <c r="D231" s="791">
        <f t="shared" ref="D231:D242" si="39">SUM(B220:B231)</f>
        <v>12616</v>
      </c>
    </row>
    <row r="232" spans="1:4" ht="13.5" thickBot="1" x14ac:dyDescent="0.25">
      <c r="A232" s="817">
        <v>43508</v>
      </c>
      <c r="B232" s="790">
        <f>'Closed Transactions'!J232</f>
        <v>775</v>
      </c>
      <c r="C232" s="790">
        <f t="shared" si="38"/>
        <v>1040.25</v>
      </c>
      <c r="D232" s="791">
        <f t="shared" si="39"/>
        <v>12483</v>
      </c>
    </row>
    <row r="233" spans="1:4" ht="13.5" thickBot="1" x14ac:dyDescent="0.25">
      <c r="A233" s="817">
        <v>43536</v>
      </c>
      <c r="B233" s="790">
        <f>'Closed Transactions'!J233</f>
        <v>0</v>
      </c>
      <c r="C233" s="790">
        <f t="shared" si="38"/>
        <v>931.33333333333337</v>
      </c>
      <c r="D233" s="791">
        <f t="shared" si="39"/>
        <v>11176</v>
      </c>
    </row>
    <row r="234" spans="1:4" ht="13.5" thickBot="1" x14ac:dyDescent="0.25">
      <c r="A234" s="818">
        <v>43567</v>
      </c>
      <c r="B234" s="790">
        <f>'Closed Transactions'!J234</f>
        <v>0</v>
      </c>
      <c r="C234" s="790">
        <f t="shared" si="38"/>
        <v>814</v>
      </c>
      <c r="D234" s="791">
        <f t="shared" si="39"/>
        <v>9768</v>
      </c>
    </row>
    <row r="235" spans="1:4" ht="13.5" thickBot="1" x14ac:dyDescent="0.25">
      <c r="A235" s="817">
        <v>43597</v>
      </c>
      <c r="B235" s="790">
        <f>'Closed Transactions'!J235</f>
        <v>0</v>
      </c>
      <c r="C235" s="790">
        <f t="shared" si="38"/>
        <v>696.16666666666663</v>
      </c>
      <c r="D235" s="791">
        <f t="shared" si="39"/>
        <v>8354</v>
      </c>
    </row>
    <row r="236" spans="1:4" ht="13.5" thickBot="1" x14ac:dyDescent="0.25">
      <c r="A236" s="817">
        <v>43628</v>
      </c>
      <c r="B236" s="790">
        <f>'Closed Transactions'!J236</f>
        <v>0</v>
      </c>
      <c r="C236" s="790">
        <f t="shared" si="38"/>
        <v>590.33333333333337</v>
      </c>
      <c r="D236" s="791">
        <f t="shared" si="39"/>
        <v>7084</v>
      </c>
    </row>
    <row r="237" spans="1:4" ht="13.5" thickBot="1" x14ac:dyDescent="0.25">
      <c r="A237" s="817">
        <v>43658</v>
      </c>
      <c r="B237" s="790">
        <f>'Closed Transactions'!J237</f>
        <v>0</v>
      </c>
      <c r="C237" s="790">
        <f t="shared" si="38"/>
        <v>507.91666666666669</v>
      </c>
      <c r="D237" s="791">
        <f t="shared" si="39"/>
        <v>6095</v>
      </c>
    </row>
    <row r="238" spans="1:4" ht="13.5" thickBot="1" x14ac:dyDescent="0.25">
      <c r="A238" s="817">
        <v>43689</v>
      </c>
      <c r="B238" s="790">
        <f>'Closed Transactions'!J238</f>
        <v>0</v>
      </c>
      <c r="C238" s="790">
        <f t="shared" si="38"/>
        <v>423.16666666666669</v>
      </c>
      <c r="D238" s="791">
        <f t="shared" si="39"/>
        <v>5078</v>
      </c>
    </row>
    <row r="239" spans="1:4" ht="13.5" thickBot="1" x14ac:dyDescent="0.25">
      <c r="A239" s="817">
        <v>43720</v>
      </c>
      <c r="B239" s="790">
        <f>'Closed Transactions'!J239</f>
        <v>0</v>
      </c>
      <c r="C239" s="790">
        <f t="shared" si="38"/>
        <v>353.75</v>
      </c>
      <c r="D239" s="791">
        <f t="shared" si="39"/>
        <v>4245</v>
      </c>
    </row>
    <row r="240" spans="1:4" ht="13.5" thickBot="1" x14ac:dyDescent="0.25">
      <c r="A240" s="817">
        <v>43750</v>
      </c>
      <c r="B240" s="790">
        <f>'Closed Transactions'!J240</f>
        <v>0</v>
      </c>
      <c r="C240" s="790">
        <f t="shared" si="38"/>
        <v>279.5</v>
      </c>
      <c r="D240" s="791">
        <f t="shared" si="39"/>
        <v>3354</v>
      </c>
    </row>
    <row r="241" spans="1:4" ht="13.5" thickBot="1" x14ac:dyDescent="0.25">
      <c r="A241" s="817">
        <v>43781</v>
      </c>
      <c r="B241" s="790">
        <f>'Closed Transactions'!J241</f>
        <v>0</v>
      </c>
      <c r="C241" s="790">
        <f t="shared" si="38"/>
        <v>204.58333333333334</v>
      </c>
      <c r="D241" s="791">
        <f t="shared" si="39"/>
        <v>2455</v>
      </c>
    </row>
    <row r="242" spans="1:4" ht="13.5" thickBot="1" x14ac:dyDescent="0.25">
      <c r="A242" s="933">
        <v>43811</v>
      </c>
      <c r="B242" s="790">
        <f>'Closed Transactions'!J242</f>
        <v>0</v>
      </c>
      <c r="C242" s="790">
        <f t="shared" si="38"/>
        <v>129.83333333333334</v>
      </c>
      <c r="D242" s="791">
        <f t="shared" si="39"/>
        <v>1558</v>
      </c>
    </row>
  </sheetData>
  <mergeCells count="1">
    <mergeCell ref="A1:D1"/>
  </mergeCells>
  <phoneticPr fontId="0" type="noConversion"/>
  <printOptions horizontalCentered="1" verticalCentered="1"/>
  <pageMargins left="0.75" right="0.75" top="1" bottom="1" header="0.5" footer="0.5"/>
  <pageSetup scale="22" orientation="portrait" r:id="rId1"/>
  <headerFooter alignWithMargins="0">
    <oddFooter>&amp;L&amp;F, &amp;A&amp;R&amp;D,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42"/>
  <sheetViews>
    <sheetView workbookViewId="0">
      <pane ySplit="2" topLeftCell="A217" activePane="bottomLeft" state="frozenSplit"/>
      <selection pane="bottomLeft" activeCell="A231" sqref="A231:A242"/>
    </sheetView>
  </sheetViews>
  <sheetFormatPr defaultRowHeight="12.75" x14ac:dyDescent="0.2"/>
  <cols>
    <col min="1" max="1" width="9.140625" style="7"/>
    <col min="2" max="2" width="24.85546875" style="2" customWidth="1"/>
    <col min="3" max="3" width="30.7109375" customWidth="1"/>
    <col min="4" max="4" width="21" customWidth="1"/>
  </cols>
  <sheetData>
    <row r="1" spans="1:4" ht="27.75" customHeight="1" x14ac:dyDescent="0.2">
      <c r="A1" s="1216" t="s">
        <v>33</v>
      </c>
      <c r="B1" s="1216"/>
      <c r="C1" s="1216"/>
      <c r="D1" s="1216"/>
    </row>
    <row r="2" spans="1:4" ht="13.5" thickBot="1" x14ac:dyDescent="0.25">
      <c r="A2" s="7" t="s">
        <v>30</v>
      </c>
      <c r="B2" s="2" t="str">
        <f>'Sold Volume'!J2</f>
        <v>Total Sales Volume</v>
      </c>
      <c r="C2" t="s">
        <v>85</v>
      </c>
      <c r="D2" t="s">
        <v>86</v>
      </c>
    </row>
    <row r="3" spans="1:4" x14ac:dyDescent="0.2">
      <c r="A3" s="167">
        <f>'Sold Volume'!A3</f>
        <v>36526</v>
      </c>
      <c r="B3" s="131">
        <f>'Sold Volume'!J3</f>
        <v>161043239</v>
      </c>
      <c r="C3" s="170"/>
      <c r="D3" s="171"/>
    </row>
    <row r="4" spans="1:4" x14ac:dyDescent="0.2">
      <c r="A4" s="168">
        <f>'Sold Volume'!A4</f>
        <v>36557</v>
      </c>
      <c r="B4" s="131">
        <f>'Sold Volume'!J4</f>
        <v>136550175</v>
      </c>
      <c r="C4" s="128"/>
      <c r="D4" s="126"/>
    </row>
    <row r="5" spans="1:4" x14ac:dyDescent="0.2">
      <c r="A5" s="168">
        <f>'Sold Volume'!A5</f>
        <v>36586</v>
      </c>
      <c r="B5" s="131">
        <f>'Sold Volume'!J5</f>
        <v>209024305</v>
      </c>
      <c r="C5" s="128"/>
      <c r="D5" s="126"/>
    </row>
    <row r="6" spans="1:4" x14ac:dyDescent="0.2">
      <c r="A6" s="168">
        <f>'Sold Volume'!A6</f>
        <v>36617</v>
      </c>
      <c r="B6" s="131">
        <f>'Sold Volume'!J6</f>
        <v>257478746</v>
      </c>
      <c r="C6" s="128"/>
      <c r="D6" s="126"/>
    </row>
    <row r="7" spans="1:4" x14ac:dyDescent="0.2">
      <c r="A7" s="168">
        <f>'Sold Volume'!A7</f>
        <v>36647</v>
      </c>
      <c r="B7" s="131">
        <f>'Sold Volume'!J7</f>
        <v>254002846</v>
      </c>
      <c r="C7" s="128"/>
      <c r="D7" s="126"/>
    </row>
    <row r="8" spans="1:4" x14ac:dyDescent="0.2">
      <c r="A8" s="168">
        <f>'Sold Volume'!A8</f>
        <v>36678</v>
      </c>
      <c r="B8" s="131">
        <f>'Sold Volume'!J8</f>
        <v>267226684</v>
      </c>
      <c r="C8" s="128"/>
      <c r="D8" s="126"/>
    </row>
    <row r="9" spans="1:4" x14ac:dyDescent="0.2">
      <c r="A9" s="168">
        <f>'Sold Volume'!A9</f>
        <v>36708</v>
      </c>
      <c r="B9" s="131">
        <f>'Sold Volume'!J9</f>
        <v>116179601</v>
      </c>
      <c r="C9" s="128"/>
      <c r="D9" s="126"/>
    </row>
    <row r="10" spans="1:4" x14ac:dyDescent="0.2">
      <c r="A10" s="168">
        <f>'Sold Volume'!A10</f>
        <v>36739</v>
      </c>
      <c r="B10" s="131">
        <f>'Sold Volume'!J10</f>
        <v>127774376</v>
      </c>
      <c r="C10" s="128"/>
      <c r="D10" s="126"/>
    </row>
    <row r="11" spans="1:4" x14ac:dyDescent="0.2">
      <c r="A11" s="168">
        <f>'Sold Volume'!A11</f>
        <v>36770</v>
      </c>
      <c r="B11" s="131">
        <f>'Sold Volume'!J11</f>
        <v>113372167</v>
      </c>
      <c r="C11" s="128"/>
      <c r="D11" s="126"/>
    </row>
    <row r="12" spans="1:4" x14ac:dyDescent="0.2">
      <c r="A12" s="168">
        <f>'Sold Volume'!A12</f>
        <v>36800</v>
      </c>
      <c r="B12" s="131">
        <f>'Sold Volume'!J12</f>
        <v>151168321</v>
      </c>
      <c r="C12" s="128"/>
      <c r="D12" s="126"/>
    </row>
    <row r="13" spans="1:4" x14ac:dyDescent="0.2">
      <c r="A13" s="168">
        <f>'Sold Volume'!A13</f>
        <v>36831</v>
      </c>
      <c r="B13" s="131">
        <f>'Sold Volume'!J13</f>
        <v>120740101</v>
      </c>
      <c r="C13" s="128"/>
      <c r="D13" s="126"/>
    </row>
    <row r="14" spans="1:4" ht="13.5" thickBot="1" x14ac:dyDescent="0.25">
      <c r="A14" s="172">
        <f>'Sold Volume'!A14</f>
        <v>36861</v>
      </c>
      <c r="B14" s="173">
        <f>'Sold Volume'!J14</f>
        <v>125005624</v>
      </c>
      <c r="C14" s="174">
        <f>AVERAGE(B3:B14)</f>
        <v>169963848.75</v>
      </c>
      <c r="D14" s="175">
        <f>SUM(B3:B14)</f>
        <v>2039566185</v>
      </c>
    </row>
    <row r="15" spans="1:4" x14ac:dyDescent="0.2">
      <c r="A15" s="9">
        <f>'Sold Volume'!A15</f>
        <v>36892</v>
      </c>
      <c r="B15" s="103">
        <f>'Sold Volume'!J15</f>
        <v>175252540</v>
      </c>
      <c r="C15" s="15">
        <f t="shared" ref="C15:C40" si="0">AVERAGE(B4:B15)</f>
        <v>171147957.16666666</v>
      </c>
      <c r="D15" s="16">
        <f t="shared" ref="D15:D40" si="1">SUM(B4:B15)</f>
        <v>2053775486</v>
      </c>
    </row>
    <row r="16" spans="1:4" x14ac:dyDescent="0.2">
      <c r="A16" s="10">
        <f>'Sold Volume'!A16</f>
        <v>36923</v>
      </c>
      <c r="B16" s="8">
        <f>'Sold Volume'!J16</f>
        <v>159870984</v>
      </c>
      <c r="C16" s="4">
        <f t="shared" si="0"/>
        <v>173091357.91666666</v>
      </c>
      <c r="D16" s="5">
        <f t="shared" si="1"/>
        <v>2077096295</v>
      </c>
    </row>
    <row r="17" spans="1:4" x14ac:dyDescent="0.2">
      <c r="A17" s="10">
        <f>'Sold Volume'!A17</f>
        <v>36951</v>
      </c>
      <c r="B17" s="8">
        <f>'Sold Volume'!J17</f>
        <v>211956840</v>
      </c>
      <c r="C17" s="4">
        <f t="shared" si="0"/>
        <v>173335735.83333334</v>
      </c>
      <c r="D17" s="5">
        <f t="shared" si="1"/>
        <v>2080028830</v>
      </c>
    </row>
    <row r="18" spans="1:4" x14ac:dyDescent="0.2">
      <c r="A18" s="10">
        <f>'Sold Volume'!A18</f>
        <v>36982</v>
      </c>
      <c r="B18" s="8">
        <f>'Sold Volume'!J18</f>
        <v>213486585</v>
      </c>
      <c r="C18" s="4">
        <f t="shared" si="0"/>
        <v>169669722.41666666</v>
      </c>
      <c r="D18" s="5">
        <f t="shared" si="1"/>
        <v>2036036669</v>
      </c>
    </row>
    <row r="19" spans="1:4" x14ac:dyDescent="0.2">
      <c r="A19" s="10">
        <f>'Sold Volume'!A19</f>
        <v>37012</v>
      </c>
      <c r="B19" s="8">
        <f>'Sold Volume'!J19</f>
        <v>218541714</v>
      </c>
      <c r="C19" s="4">
        <f t="shared" si="0"/>
        <v>166714628.08333334</v>
      </c>
      <c r="D19" s="5">
        <f t="shared" si="1"/>
        <v>2000575537</v>
      </c>
    </row>
    <row r="20" spans="1:4" x14ac:dyDescent="0.2">
      <c r="A20" s="10">
        <f>'Sold Volume'!A20</f>
        <v>37043</v>
      </c>
      <c r="B20" s="8">
        <f>'Sold Volume'!J20</f>
        <v>208721659</v>
      </c>
      <c r="C20" s="4">
        <f t="shared" si="0"/>
        <v>161839209.33333334</v>
      </c>
      <c r="D20" s="5">
        <f t="shared" si="1"/>
        <v>1942070512</v>
      </c>
    </row>
    <row r="21" spans="1:4" x14ac:dyDescent="0.2">
      <c r="A21" s="10">
        <f>'Sold Volume'!A21</f>
        <v>37073</v>
      </c>
      <c r="B21" s="8">
        <f>'Sold Volume'!J21</f>
        <v>155354625</v>
      </c>
      <c r="C21" s="4">
        <f t="shared" si="0"/>
        <v>165103794.66666666</v>
      </c>
      <c r="D21" s="5">
        <f t="shared" si="1"/>
        <v>1981245536</v>
      </c>
    </row>
    <row r="22" spans="1:4" x14ac:dyDescent="0.2">
      <c r="A22" s="10">
        <f>'Sold Volume'!A22</f>
        <v>37104</v>
      </c>
      <c r="B22" s="8">
        <f>'Sold Volume'!J22</f>
        <v>204194740</v>
      </c>
      <c r="C22" s="4">
        <f t="shared" si="0"/>
        <v>171472158.33333334</v>
      </c>
      <c r="D22" s="5">
        <f t="shared" si="1"/>
        <v>2057665900</v>
      </c>
    </row>
    <row r="23" spans="1:4" x14ac:dyDescent="0.2">
      <c r="A23" s="10">
        <f>'Sold Volume'!A23</f>
        <v>37135</v>
      </c>
      <c r="B23" s="8">
        <f>'Sold Volume'!J23</f>
        <v>128598074</v>
      </c>
      <c r="C23" s="4">
        <f t="shared" si="0"/>
        <v>172740983.91666666</v>
      </c>
      <c r="D23" s="5">
        <f t="shared" si="1"/>
        <v>2072891807</v>
      </c>
    </row>
    <row r="24" spans="1:4" x14ac:dyDescent="0.2">
      <c r="A24" s="10">
        <f>'Sold Volume'!A24</f>
        <v>37165</v>
      </c>
      <c r="B24" s="8">
        <f>'Sold Volume'!J24</f>
        <v>125229772</v>
      </c>
      <c r="C24" s="4">
        <f t="shared" si="0"/>
        <v>170579438.16666666</v>
      </c>
      <c r="D24" s="5">
        <f t="shared" si="1"/>
        <v>2046953258</v>
      </c>
    </row>
    <row r="25" spans="1:4" x14ac:dyDescent="0.2">
      <c r="A25" s="10">
        <f>'Sold Volume'!A25</f>
        <v>37196</v>
      </c>
      <c r="B25" s="8">
        <f>'Sold Volume'!J25</f>
        <v>117525862</v>
      </c>
      <c r="C25" s="4">
        <f t="shared" si="0"/>
        <v>170311584.91666666</v>
      </c>
      <c r="D25" s="5">
        <f t="shared" si="1"/>
        <v>2043739019</v>
      </c>
    </row>
    <row r="26" spans="1:4" ht="13.5" thickBot="1" x14ac:dyDescent="0.25">
      <c r="A26" s="11">
        <f>'Sold Volume'!A26</f>
        <v>37226</v>
      </c>
      <c r="B26" s="142">
        <f>'Sold Volume'!J26</f>
        <v>121487713</v>
      </c>
      <c r="C26" s="13">
        <f t="shared" si="0"/>
        <v>170018425.66666666</v>
      </c>
      <c r="D26" s="14">
        <f t="shared" si="1"/>
        <v>2040221108</v>
      </c>
    </row>
    <row r="27" spans="1:4" x14ac:dyDescent="0.2">
      <c r="A27" s="167">
        <f>'Sold Volume'!A27</f>
        <v>37257</v>
      </c>
      <c r="B27" s="130">
        <f>'Sold Volume'!J27</f>
        <v>137107792</v>
      </c>
      <c r="C27" s="160">
        <f t="shared" si="0"/>
        <v>166839696.66666666</v>
      </c>
      <c r="D27" s="135">
        <f t="shared" si="1"/>
        <v>2002076360</v>
      </c>
    </row>
    <row r="28" spans="1:4" x14ac:dyDescent="0.2">
      <c r="A28" s="168">
        <f>'Sold Volume'!A28</f>
        <v>37288</v>
      </c>
      <c r="B28" s="131">
        <f>'Sold Volume'!J28</f>
        <v>135000511</v>
      </c>
      <c r="C28" s="162">
        <f t="shared" si="0"/>
        <v>164767157.25</v>
      </c>
      <c r="D28" s="163">
        <f t="shared" si="1"/>
        <v>1977205887</v>
      </c>
    </row>
    <row r="29" spans="1:4" x14ac:dyDescent="0.2">
      <c r="A29" s="168">
        <f>'Sold Volume'!A29</f>
        <v>37316</v>
      </c>
      <c r="B29" s="131">
        <f>'Sold Volume'!J29</f>
        <v>229002836</v>
      </c>
      <c r="C29" s="162">
        <f t="shared" si="0"/>
        <v>166187656.91666666</v>
      </c>
      <c r="D29" s="163">
        <f t="shared" si="1"/>
        <v>1994251883</v>
      </c>
    </row>
    <row r="30" spans="1:4" x14ac:dyDescent="0.2">
      <c r="A30" s="168">
        <f>'Sold Volume'!A30</f>
        <v>37347</v>
      </c>
      <c r="B30" s="131">
        <f>'Sold Volume'!J30</f>
        <v>304322875</v>
      </c>
      <c r="C30" s="162">
        <f t="shared" si="0"/>
        <v>173757347.75</v>
      </c>
      <c r="D30" s="163">
        <f t="shared" si="1"/>
        <v>2085088173</v>
      </c>
    </row>
    <row r="31" spans="1:4" x14ac:dyDescent="0.2">
      <c r="A31" s="168">
        <f>'Sold Volume'!A31</f>
        <v>37377</v>
      </c>
      <c r="B31" s="131">
        <f>'Sold Volume'!J31</f>
        <v>275949971</v>
      </c>
      <c r="C31" s="162">
        <f t="shared" si="0"/>
        <v>178541369.16666666</v>
      </c>
      <c r="D31" s="163">
        <f t="shared" si="1"/>
        <v>2142496430</v>
      </c>
    </row>
    <row r="32" spans="1:4" x14ac:dyDescent="0.2">
      <c r="A32" s="168">
        <f>'Sold Volume'!A32</f>
        <v>37408</v>
      </c>
      <c r="B32" s="131">
        <f>'Sold Volume'!J32</f>
        <v>239248772</v>
      </c>
      <c r="C32" s="162">
        <f t="shared" si="0"/>
        <v>181085295.25</v>
      </c>
      <c r="D32" s="163">
        <f t="shared" si="1"/>
        <v>2173023543</v>
      </c>
    </row>
    <row r="33" spans="1:4" x14ac:dyDescent="0.2">
      <c r="A33" s="168">
        <f>'Sold Volume'!A33</f>
        <v>37438</v>
      </c>
      <c r="B33" s="131">
        <f>'Sold Volume'!J33</f>
        <v>201431435</v>
      </c>
      <c r="C33" s="162">
        <f t="shared" si="0"/>
        <v>184925029.41666666</v>
      </c>
      <c r="D33" s="163">
        <f t="shared" si="1"/>
        <v>2219100353</v>
      </c>
    </row>
    <row r="34" spans="1:4" x14ac:dyDescent="0.2">
      <c r="A34" s="168">
        <f>'Sold Volume'!A34</f>
        <v>37469</v>
      </c>
      <c r="B34" s="131">
        <f>'Sold Volume'!J34</f>
        <v>230875455</v>
      </c>
      <c r="C34" s="162">
        <f t="shared" si="0"/>
        <v>187148422.33333334</v>
      </c>
      <c r="D34" s="163">
        <f t="shared" si="1"/>
        <v>2245781068</v>
      </c>
    </row>
    <row r="35" spans="1:4" x14ac:dyDescent="0.2">
      <c r="A35" s="168">
        <f>'Sold Volume'!A35</f>
        <v>37500</v>
      </c>
      <c r="B35" s="131">
        <f>'Sold Volume'!J35</f>
        <v>135092657</v>
      </c>
      <c r="C35" s="162">
        <f t="shared" si="0"/>
        <v>187689637.58333334</v>
      </c>
      <c r="D35" s="163">
        <f t="shared" si="1"/>
        <v>2252275651</v>
      </c>
    </row>
    <row r="36" spans="1:4" x14ac:dyDescent="0.2">
      <c r="A36" s="168">
        <f>'Sold Volume'!A36</f>
        <v>37530</v>
      </c>
      <c r="B36" s="131">
        <f>'Sold Volume'!J36</f>
        <v>135798240</v>
      </c>
      <c r="C36" s="162">
        <f t="shared" si="0"/>
        <v>188570343.25</v>
      </c>
      <c r="D36" s="163">
        <f t="shared" si="1"/>
        <v>2262844119</v>
      </c>
    </row>
    <row r="37" spans="1:4" x14ac:dyDescent="0.2">
      <c r="A37" s="168">
        <f>'Sold Volume'!A37</f>
        <v>37561</v>
      </c>
      <c r="B37" s="131">
        <f>'Sold Volume'!J37</f>
        <v>165308731</v>
      </c>
      <c r="C37" s="162">
        <f t="shared" si="0"/>
        <v>192552249</v>
      </c>
      <c r="D37" s="163">
        <f t="shared" si="1"/>
        <v>2310626988</v>
      </c>
    </row>
    <row r="38" spans="1:4" ht="13.5" thickBot="1" x14ac:dyDescent="0.25">
      <c r="A38" s="169">
        <f>'Sold Volume'!A38</f>
        <v>37591</v>
      </c>
      <c r="B38" s="134">
        <f>'Sold Volume'!J38</f>
        <v>147372273</v>
      </c>
      <c r="C38" s="165">
        <f t="shared" si="0"/>
        <v>194709295.66666666</v>
      </c>
      <c r="D38" s="166">
        <f t="shared" si="1"/>
        <v>2336511548</v>
      </c>
    </row>
    <row r="39" spans="1:4" x14ac:dyDescent="0.2">
      <c r="A39" s="9">
        <f>'Sold Volume'!A39</f>
        <v>37622</v>
      </c>
      <c r="B39" s="103">
        <f>'Sold Volume'!J39</f>
        <v>214880435</v>
      </c>
      <c r="C39" s="15">
        <f t="shared" si="0"/>
        <v>201190349.25</v>
      </c>
      <c r="D39" s="16">
        <f t="shared" si="1"/>
        <v>2414284191</v>
      </c>
    </row>
    <row r="40" spans="1:4" x14ac:dyDescent="0.2">
      <c r="A40" s="10">
        <f>'Sold Volume'!A40</f>
        <v>37653</v>
      </c>
      <c r="B40" s="8">
        <f>'Sold Volume'!J40</f>
        <v>202662662</v>
      </c>
      <c r="C40" s="4">
        <f t="shared" si="0"/>
        <v>206828861.83333334</v>
      </c>
      <c r="D40" s="5">
        <f t="shared" si="1"/>
        <v>2481946342</v>
      </c>
    </row>
    <row r="41" spans="1:4" x14ac:dyDescent="0.2">
      <c r="A41" s="10">
        <f>'Sold Volume'!A41</f>
        <v>37681</v>
      </c>
      <c r="B41" s="8">
        <f>'Sold Volume'!J41</f>
        <v>272618296</v>
      </c>
      <c r="C41" s="4">
        <f t="shared" ref="C41:C46" si="2">AVERAGE(B30:B41)</f>
        <v>210463483.5</v>
      </c>
      <c r="D41" s="5">
        <f t="shared" ref="D41:D46" si="3">SUM(B30:B41)</f>
        <v>2525561802</v>
      </c>
    </row>
    <row r="42" spans="1:4" x14ac:dyDescent="0.2">
      <c r="A42" s="10">
        <f>'Sold Volume'!A42</f>
        <v>37712</v>
      </c>
      <c r="B42" s="8">
        <f>'Sold Volume'!J42</f>
        <v>295926911</v>
      </c>
      <c r="C42" s="4">
        <f t="shared" si="2"/>
        <v>209763819.83333334</v>
      </c>
      <c r="D42" s="5">
        <f t="shared" si="3"/>
        <v>2517165838</v>
      </c>
    </row>
    <row r="43" spans="1:4" x14ac:dyDescent="0.2">
      <c r="A43" s="10">
        <f>'Sold Volume'!A43</f>
        <v>37742</v>
      </c>
      <c r="B43" s="8">
        <f>'Sold Volume'!J43</f>
        <v>266748716</v>
      </c>
      <c r="C43" s="4">
        <f t="shared" si="2"/>
        <v>208997048.58333334</v>
      </c>
      <c r="D43" s="5">
        <f t="shared" si="3"/>
        <v>2507964583</v>
      </c>
    </row>
    <row r="44" spans="1:4" x14ac:dyDescent="0.2">
      <c r="A44" s="10">
        <f>'Sold Volume'!A44</f>
        <v>37773</v>
      </c>
      <c r="B44" s="8">
        <f>'Sold Volume'!J44</f>
        <v>288097160</v>
      </c>
      <c r="C44" s="4">
        <f t="shared" si="2"/>
        <v>213067747.58333334</v>
      </c>
      <c r="D44" s="5">
        <f t="shared" si="3"/>
        <v>2556812971</v>
      </c>
    </row>
    <row r="45" spans="1:4" x14ac:dyDescent="0.2">
      <c r="A45" s="10">
        <f>'Sold Volume'!A45</f>
        <v>37803</v>
      </c>
      <c r="B45" s="8">
        <f>'Sold Volume'!J45</f>
        <v>234308506</v>
      </c>
      <c r="C45" s="4">
        <f t="shared" si="2"/>
        <v>215807503.5</v>
      </c>
      <c r="D45" s="5">
        <f t="shared" si="3"/>
        <v>2589690042</v>
      </c>
    </row>
    <row r="46" spans="1:4" x14ac:dyDescent="0.2">
      <c r="A46" s="10">
        <f>'Sold Volume'!A46</f>
        <v>37834</v>
      </c>
      <c r="B46" s="8">
        <f>'Sold Volume'!J46</f>
        <v>246516325</v>
      </c>
      <c r="C46" s="4">
        <f t="shared" si="2"/>
        <v>217110909.33333334</v>
      </c>
      <c r="D46" s="5">
        <f t="shared" si="3"/>
        <v>2605330912</v>
      </c>
    </row>
    <row r="47" spans="1:4" x14ac:dyDescent="0.2">
      <c r="A47" s="10">
        <f>'Sold Volume'!A47</f>
        <v>37865</v>
      </c>
      <c r="B47" s="8">
        <f>'Sold Volume'!J47</f>
        <v>194291400</v>
      </c>
      <c r="C47" s="4">
        <f t="shared" ref="C47:C52" si="4">AVERAGE(B36:B47)</f>
        <v>222044137.91666666</v>
      </c>
      <c r="D47" s="5">
        <f t="shared" ref="D47:D52" si="5">SUM(B36:B47)</f>
        <v>2664529655</v>
      </c>
    </row>
    <row r="48" spans="1:4" x14ac:dyDescent="0.2">
      <c r="A48" s="10">
        <f>'Sold Volume'!A48</f>
        <v>37895</v>
      </c>
      <c r="B48" s="8">
        <f>'Sold Volume'!J48</f>
        <v>243972274</v>
      </c>
      <c r="C48" s="4">
        <f t="shared" si="4"/>
        <v>231058640.75</v>
      </c>
      <c r="D48" s="5">
        <f t="shared" si="5"/>
        <v>2772703689</v>
      </c>
    </row>
    <row r="49" spans="1:4" x14ac:dyDescent="0.2">
      <c r="A49" s="10">
        <f>'Sold Volume'!A49</f>
        <v>37926</v>
      </c>
      <c r="B49" s="8">
        <f>'Sold Volume'!J49</f>
        <v>212388991</v>
      </c>
      <c r="C49" s="4">
        <f t="shared" si="4"/>
        <v>234981995.75</v>
      </c>
      <c r="D49" s="5">
        <f t="shared" si="5"/>
        <v>2819783949</v>
      </c>
    </row>
    <row r="50" spans="1:4" ht="13.5" thickBot="1" x14ac:dyDescent="0.25">
      <c r="A50" s="11">
        <f>'Sold Volume'!A50</f>
        <v>37956</v>
      </c>
      <c r="B50" s="142">
        <f>'Sold Volume'!J50</f>
        <v>294541842</v>
      </c>
      <c r="C50" s="13">
        <f t="shared" si="4"/>
        <v>247246126.5</v>
      </c>
      <c r="D50" s="14">
        <f t="shared" si="5"/>
        <v>2966953518</v>
      </c>
    </row>
    <row r="51" spans="1:4" x14ac:dyDescent="0.2">
      <c r="A51" s="159">
        <v>37990</v>
      </c>
      <c r="B51" s="130">
        <f>'Sold Volume'!J51</f>
        <v>321526576</v>
      </c>
      <c r="C51" s="160">
        <f t="shared" si="4"/>
        <v>256133304.91666666</v>
      </c>
      <c r="D51" s="135">
        <f t="shared" si="5"/>
        <v>3073599659</v>
      </c>
    </row>
    <row r="52" spans="1:4" x14ac:dyDescent="0.2">
      <c r="A52" s="161">
        <v>38021</v>
      </c>
      <c r="B52" s="131">
        <f>'Sold Volume'!J52</f>
        <v>297665942</v>
      </c>
      <c r="C52" s="162">
        <f t="shared" si="4"/>
        <v>264050244.91666666</v>
      </c>
      <c r="D52" s="163">
        <f t="shared" si="5"/>
        <v>3168602939</v>
      </c>
    </row>
    <row r="53" spans="1:4" x14ac:dyDescent="0.2">
      <c r="A53" s="161">
        <v>38050</v>
      </c>
      <c r="B53" s="131">
        <f>'Sold Volume'!J53</f>
        <v>534862511</v>
      </c>
      <c r="C53" s="162">
        <f t="shared" ref="C53:C60" si="6">AVERAGE(B42:B53)</f>
        <v>285903929.5</v>
      </c>
      <c r="D53" s="163">
        <f t="shared" ref="D53:D58" si="7">SUM(B42:B53)</f>
        <v>3430847154</v>
      </c>
    </row>
    <row r="54" spans="1:4" x14ac:dyDescent="0.2">
      <c r="A54" s="161">
        <v>38081</v>
      </c>
      <c r="B54" s="131">
        <f>'Sold Volume'!J54</f>
        <v>568317068</v>
      </c>
      <c r="C54" s="162">
        <f t="shared" si="6"/>
        <v>308603109.25</v>
      </c>
      <c r="D54" s="163">
        <f t="shared" si="7"/>
        <v>3703237311</v>
      </c>
    </row>
    <row r="55" spans="1:4" x14ac:dyDescent="0.2">
      <c r="A55" s="161">
        <v>38111</v>
      </c>
      <c r="B55" s="131">
        <f>'Sold Volume'!J55</f>
        <v>469779932</v>
      </c>
      <c r="C55" s="162">
        <f t="shared" si="6"/>
        <v>325522377.25</v>
      </c>
      <c r="D55" s="163">
        <f t="shared" si="7"/>
        <v>3906268527</v>
      </c>
    </row>
    <row r="56" spans="1:4" x14ac:dyDescent="0.2">
      <c r="A56" s="161">
        <v>38142</v>
      </c>
      <c r="B56" s="131">
        <f>'Sold Volume'!J56</f>
        <v>575085451</v>
      </c>
      <c r="C56" s="162">
        <f t="shared" si="6"/>
        <v>349438068.16666669</v>
      </c>
      <c r="D56" s="163">
        <f t="shared" si="7"/>
        <v>4193256818</v>
      </c>
    </row>
    <row r="57" spans="1:4" x14ac:dyDescent="0.2">
      <c r="A57" s="161">
        <v>38172</v>
      </c>
      <c r="B57" s="131">
        <f>'Sold Volume'!J57</f>
        <v>391497835</v>
      </c>
      <c r="C57" s="162">
        <f t="shared" si="6"/>
        <v>362537178.91666669</v>
      </c>
      <c r="D57" s="163">
        <f t="shared" si="7"/>
        <v>4350446147</v>
      </c>
    </row>
    <row r="58" spans="1:4" x14ac:dyDescent="0.2">
      <c r="A58" s="161">
        <v>38203</v>
      </c>
      <c r="B58" s="131">
        <f>'Sold Volume'!J58</f>
        <v>355041185</v>
      </c>
      <c r="C58" s="162">
        <f t="shared" si="6"/>
        <v>371580917.25</v>
      </c>
      <c r="D58" s="163">
        <f t="shared" si="7"/>
        <v>4458971007</v>
      </c>
    </row>
    <row r="59" spans="1:4" x14ac:dyDescent="0.2">
      <c r="A59" s="161">
        <v>38234</v>
      </c>
      <c r="B59" s="131">
        <f>'Sold Volume'!J59</f>
        <v>294626954</v>
      </c>
      <c r="C59" s="162">
        <f t="shared" si="6"/>
        <v>379942213.41666669</v>
      </c>
      <c r="D59" s="163">
        <f t="shared" ref="D59:D64" si="8">SUM(B48:B59)</f>
        <v>4559306561</v>
      </c>
    </row>
    <row r="60" spans="1:4" x14ac:dyDescent="0.2">
      <c r="A60" s="161">
        <v>38264</v>
      </c>
      <c r="B60" s="131">
        <f>'Sold Volume'!J60</f>
        <v>307755872</v>
      </c>
      <c r="C60" s="162">
        <f t="shared" si="6"/>
        <v>385257513.25</v>
      </c>
      <c r="D60" s="163">
        <f t="shared" si="8"/>
        <v>4623090159</v>
      </c>
    </row>
    <row r="61" spans="1:4" x14ac:dyDescent="0.2">
      <c r="A61" s="161">
        <v>38295</v>
      </c>
      <c r="B61" s="131">
        <f>'Sold Volume'!J61</f>
        <v>291668817</v>
      </c>
      <c r="C61" s="162">
        <f t="shared" ref="C61:C66" si="9">AVERAGE(B50:B61)</f>
        <v>391864165.41666669</v>
      </c>
      <c r="D61" s="163">
        <f t="shared" si="8"/>
        <v>4702369985</v>
      </c>
    </row>
    <row r="62" spans="1:4" ht="13.5" thickBot="1" x14ac:dyDescent="0.25">
      <c r="A62" s="164">
        <v>38325</v>
      </c>
      <c r="B62" s="134">
        <f>'Sold Volume'!J62</f>
        <v>390534315</v>
      </c>
      <c r="C62" s="165">
        <f t="shared" si="9"/>
        <v>399863538.16666669</v>
      </c>
      <c r="D62" s="166">
        <f t="shared" si="8"/>
        <v>4798362458</v>
      </c>
    </row>
    <row r="63" spans="1:4" x14ac:dyDescent="0.2">
      <c r="A63" s="12">
        <v>38357</v>
      </c>
      <c r="B63" s="137">
        <f>'Sold Volume'!J63</f>
        <v>499548588</v>
      </c>
      <c r="C63" s="138">
        <f t="shared" si="9"/>
        <v>414698705.83333331</v>
      </c>
      <c r="D63" s="139">
        <f t="shared" si="8"/>
        <v>4976384470</v>
      </c>
    </row>
    <row r="64" spans="1:4" x14ac:dyDescent="0.2">
      <c r="A64" s="10">
        <v>38388</v>
      </c>
      <c r="B64" s="8">
        <f>'Sold Volume'!J64</f>
        <v>599098854</v>
      </c>
      <c r="C64" s="4">
        <f t="shared" si="9"/>
        <v>439818115.16666669</v>
      </c>
      <c r="D64" s="5">
        <f t="shared" si="8"/>
        <v>5277817382</v>
      </c>
    </row>
    <row r="65" spans="1:4" x14ac:dyDescent="0.2">
      <c r="A65" s="10">
        <v>38416</v>
      </c>
      <c r="B65" s="8">
        <f>'Sold Volume'!J65</f>
        <v>728441582</v>
      </c>
      <c r="C65" s="4">
        <f t="shared" si="9"/>
        <v>455949704.41666669</v>
      </c>
      <c r="D65" s="5">
        <f t="shared" ref="D65:D70" si="10">SUM(B54:B65)</f>
        <v>5471396453</v>
      </c>
    </row>
    <row r="66" spans="1:4" x14ac:dyDescent="0.2">
      <c r="A66" s="10">
        <v>38447</v>
      </c>
      <c r="B66" s="8">
        <f>'Sold Volume'!J66</f>
        <v>827570361</v>
      </c>
      <c r="C66" s="4">
        <f t="shared" si="9"/>
        <v>477554145.5</v>
      </c>
      <c r="D66" s="5">
        <f t="shared" si="10"/>
        <v>5730649746</v>
      </c>
    </row>
    <row r="67" spans="1:4" x14ac:dyDescent="0.2">
      <c r="A67" s="10">
        <v>38477</v>
      </c>
      <c r="B67" s="8">
        <f>'Sold Volume'!J67</f>
        <v>763289787</v>
      </c>
      <c r="C67" s="4">
        <f t="shared" ref="C67:C72" si="11">AVERAGE(B56:B67)</f>
        <v>502013300.08333331</v>
      </c>
      <c r="D67" s="5">
        <f t="shared" si="10"/>
        <v>6024159601</v>
      </c>
    </row>
    <row r="68" spans="1:4" x14ac:dyDescent="0.2">
      <c r="A68" s="10">
        <v>38508</v>
      </c>
      <c r="B68" s="8">
        <f>'Sold Volume'!J68</f>
        <v>801872771</v>
      </c>
      <c r="C68" s="4">
        <f t="shared" si="11"/>
        <v>520912243.41666669</v>
      </c>
      <c r="D68" s="5">
        <f t="shared" si="10"/>
        <v>6250946921</v>
      </c>
    </row>
    <row r="69" spans="1:4" x14ac:dyDescent="0.2">
      <c r="A69" s="10">
        <v>38538</v>
      </c>
      <c r="B69" s="8">
        <f>'Sold Volume'!J69</f>
        <v>600038260</v>
      </c>
      <c r="C69" s="4">
        <f t="shared" si="11"/>
        <v>538290612.16666663</v>
      </c>
      <c r="D69" s="5">
        <f t="shared" si="10"/>
        <v>6459487346</v>
      </c>
    </row>
    <row r="70" spans="1:4" x14ac:dyDescent="0.2">
      <c r="A70" s="10">
        <v>38569</v>
      </c>
      <c r="B70" s="8">
        <f>'Sold Volume'!J70</f>
        <v>539361620</v>
      </c>
      <c r="C70" s="4">
        <f t="shared" si="11"/>
        <v>553650648.41666663</v>
      </c>
      <c r="D70" s="5">
        <f t="shared" si="10"/>
        <v>6643807781</v>
      </c>
    </row>
    <row r="71" spans="1:4" x14ac:dyDescent="0.2">
      <c r="A71" s="10">
        <v>38600</v>
      </c>
      <c r="B71" s="8">
        <f>'Sold Volume'!J71</f>
        <v>472583365</v>
      </c>
      <c r="C71" s="4">
        <f t="shared" si="11"/>
        <v>568480349.33333337</v>
      </c>
      <c r="D71" s="5">
        <f t="shared" ref="D71:D76" si="12">SUM(B60:B71)</f>
        <v>6821764192</v>
      </c>
    </row>
    <row r="72" spans="1:4" x14ac:dyDescent="0.2">
      <c r="A72" s="10">
        <v>38630</v>
      </c>
      <c r="B72" s="8">
        <f>'Sold Volume'!J72</f>
        <v>350028271</v>
      </c>
      <c r="C72" s="4">
        <f t="shared" si="11"/>
        <v>572003049.25</v>
      </c>
      <c r="D72" s="5">
        <f t="shared" si="12"/>
        <v>6864036591</v>
      </c>
    </row>
    <row r="73" spans="1:4" x14ac:dyDescent="0.2">
      <c r="A73" s="10">
        <v>38661</v>
      </c>
      <c r="B73" s="8">
        <f>'Sold Volume'!J73</f>
        <v>423954021</v>
      </c>
      <c r="C73" s="140">
        <f t="shared" ref="C73:C78" si="13">AVERAGE(B62:B73)</f>
        <v>583026816.25</v>
      </c>
      <c r="D73" s="141">
        <f t="shared" si="12"/>
        <v>6996321795</v>
      </c>
    </row>
    <row r="74" spans="1:4" ht="13.5" thickBot="1" x14ac:dyDescent="0.25">
      <c r="A74" s="11">
        <v>38691</v>
      </c>
      <c r="B74" s="142">
        <f>'Sold Volume'!J74</f>
        <v>362356853</v>
      </c>
      <c r="C74" s="13">
        <f t="shared" si="13"/>
        <v>580678694.41666663</v>
      </c>
      <c r="D74" s="14">
        <f t="shared" si="12"/>
        <v>6968144333</v>
      </c>
    </row>
    <row r="75" spans="1:4" x14ac:dyDescent="0.2">
      <c r="A75" s="176">
        <v>38723</v>
      </c>
      <c r="B75" s="130">
        <f>'Sold Volume'!J75</f>
        <v>423523773</v>
      </c>
      <c r="C75" s="160">
        <f t="shared" si="13"/>
        <v>574343293.16666663</v>
      </c>
      <c r="D75" s="135">
        <f t="shared" si="12"/>
        <v>6892119518</v>
      </c>
    </row>
    <row r="76" spans="1:4" x14ac:dyDescent="0.2">
      <c r="A76" s="157">
        <v>38754</v>
      </c>
      <c r="B76" s="154">
        <f>'Sold Volume'!J76</f>
        <v>328220335</v>
      </c>
      <c r="C76" s="155">
        <f t="shared" si="13"/>
        <v>551770083.25</v>
      </c>
      <c r="D76" s="156">
        <f t="shared" si="12"/>
        <v>6621240999</v>
      </c>
    </row>
    <row r="77" spans="1:4" x14ac:dyDescent="0.2">
      <c r="A77" s="157">
        <v>38782</v>
      </c>
      <c r="B77" s="154">
        <f>'Sold Volume'!J77</f>
        <v>473438624</v>
      </c>
      <c r="C77" s="155">
        <f t="shared" si="13"/>
        <v>530519836.75</v>
      </c>
      <c r="D77" s="156">
        <f t="shared" ref="D77:D82" si="14">SUM(B66:B77)</f>
        <v>6366238041</v>
      </c>
    </row>
    <row r="78" spans="1:4" x14ac:dyDescent="0.2">
      <c r="A78" s="157">
        <v>38813</v>
      </c>
      <c r="B78" s="154">
        <f>'Sold Volume'!J78</f>
        <v>464765864</v>
      </c>
      <c r="C78" s="155">
        <f t="shared" si="13"/>
        <v>500286128.66666669</v>
      </c>
      <c r="D78" s="156">
        <f t="shared" si="14"/>
        <v>6003433544</v>
      </c>
    </row>
    <row r="79" spans="1:4" x14ac:dyDescent="0.2">
      <c r="A79" s="157">
        <v>38843</v>
      </c>
      <c r="B79" s="154">
        <f>'Sold Volume'!J79</f>
        <v>432422610</v>
      </c>
      <c r="C79" s="155">
        <f t="shared" ref="C79:C84" si="15">AVERAGE(B68:B79)</f>
        <v>472713863.91666669</v>
      </c>
      <c r="D79" s="156">
        <f t="shared" si="14"/>
        <v>5672566367</v>
      </c>
    </row>
    <row r="80" spans="1:4" x14ac:dyDescent="0.2">
      <c r="A80" s="157">
        <v>38874</v>
      </c>
      <c r="B80" s="154">
        <f>'Sold Volume'!J80</f>
        <v>378367829</v>
      </c>
      <c r="C80" s="155">
        <f t="shared" si="15"/>
        <v>437421785.41666669</v>
      </c>
      <c r="D80" s="156">
        <f t="shared" si="14"/>
        <v>5249061425</v>
      </c>
    </row>
    <row r="81" spans="1:4" x14ac:dyDescent="0.2">
      <c r="A81" s="157">
        <v>38904</v>
      </c>
      <c r="B81" s="154">
        <f>'Sold Volume'!J81</f>
        <v>243750701</v>
      </c>
      <c r="C81" s="155">
        <f t="shared" si="15"/>
        <v>407731155.5</v>
      </c>
      <c r="D81" s="156">
        <f t="shared" si="14"/>
        <v>4892773866</v>
      </c>
    </row>
    <row r="82" spans="1:4" x14ac:dyDescent="0.2">
      <c r="A82" s="157">
        <v>38935</v>
      </c>
      <c r="B82" s="154">
        <f>'Sold Volume'!J82</f>
        <v>232876669</v>
      </c>
      <c r="C82" s="155">
        <f t="shared" si="15"/>
        <v>382190742.91666669</v>
      </c>
      <c r="D82" s="156">
        <f t="shared" si="14"/>
        <v>4586288915</v>
      </c>
    </row>
    <row r="83" spans="1:4" x14ac:dyDescent="0.2">
      <c r="A83" s="157">
        <v>38966</v>
      </c>
      <c r="B83" s="154">
        <f>'Sold Volume'!J83</f>
        <v>268205260</v>
      </c>
      <c r="C83" s="155">
        <f t="shared" si="15"/>
        <v>365159234.16666669</v>
      </c>
      <c r="D83" s="156">
        <f>SUM(B72:B83)</f>
        <v>4381910810</v>
      </c>
    </row>
    <row r="84" spans="1:4" x14ac:dyDescent="0.2">
      <c r="A84" s="157">
        <v>38996</v>
      </c>
      <c r="B84" s="154">
        <f>'Sold Volume'!J84</f>
        <v>227106635</v>
      </c>
      <c r="C84" s="155">
        <f t="shared" si="15"/>
        <v>354915764.5</v>
      </c>
      <c r="D84" s="156">
        <f>SUM(B73:B84)</f>
        <v>4258989174</v>
      </c>
    </row>
    <row r="85" spans="1:4" x14ac:dyDescent="0.2">
      <c r="A85" s="157">
        <v>39027</v>
      </c>
      <c r="B85" s="154">
        <f>'Sold Volume'!J85</f>
        <v>226488710</v>
      </c>
      <c r="C85" s="155">
        <f>AVERAGE(B74:B85)</f>
        <v>338460321.91666669</v>
      </c>
      <c r="D85" s="156">
        <f>SUM(B74:B85)</f>
        <v>4061523863</v>
      </c>
    </row>
    <row r="86" spans="1:4" ht="13.5" thickBot="1" x14ac:dyDescent="0.25">
      <c r="A86" s="158">
        <v>39057</v>
      </c>
      <c r="B86" s="211">
        <f>'Sold Volume'!J86</f>
        <v>253652248</v>
      </c>
      <c r="C86" s="212">
        <f>AVERAGE(B75:B86)</f>
        <v>329401604.83333331</v>
      </c>
      <c r="D86" s="213">
        <f>SUM(B75:B86)</f>
        <v>3952819258</v>
      </c>
    </row>
    <row r="87" spans="1:4" x14ac:dyDescent="0.2">
      <c r="A87" s="235">
        <v>39088</v>
      </c>
      <c r="B87" s="221">
        <f>'Sold Volume'!J87</f>
        <v>264079153</v>
      </c>
      <c r="C87" s="236">
        <f t="shared" ref="C87:C96" si="16">AVERAGE(B76:B87)</f>
        <v>316114553.16666669</v>
      </c>
      <c r="D87" s="230">
        <f t="shared" ref="D87:D94" si="17">SUM(B76:B87)</f>
        <v>3793374638</v>
      </c>
    </row>
    <row r="88" spans="1:4" x14ac:dyDescent="0.2">
      <c r="A88" s="237">
        <v>39119</v>
      </c>
      <c r="B88" s="238">
        <f>'Sold Volume'!J88</f>
        <v>285225562</v>
      </c>
      <c r="C88" s="239">
        <f t="shared" si="16"/>
        <v>312531655.41666669</v>
      </c>
      <c r="D88" s="240">
        <f t="shared" si="17"/>
        <v>3750379865</v>
      </c>
    </row>
    <row r="89" spans="1:4" x14ac:dyDescent="0.2">
      <c r="A89" s="237">
        <v>39147</v>
      </c>
      <c r="B89" s="238">
        <f>'Sold Volume'!J89</f>
        <v>408545082</v>
      </c>
      <c r="C89" s="239">
        <f t="shared" si="16"/>
        <v>307123860.25</v>
      </c>
      <c r="D89" s="240">
        <f t="shared" si="17"/>
        <v>3685486323</v>
      </c>
    </row>
    <row r="90" spans="1:4" x14ac:dyDescent="0.2">
      <c r="A90" s="237">
        <v>39178</v>
      </c>
      <c r="B90" s="238">
        <f>'Sold Volume'!J90</f>
        <v>404077905</v>
      </c>
      <c r="C90" s="239">
        <f t="shared" si="16"/>
        <v>302066530.33333331</v>
      </c>
      <c r="D90" s="240">
        <f t="shared" si="17"/>
        <v>3624798364</v>
      </c>
    </row>
    <row r="91" spans="1:4" x14ac:dyDescent="0.2">
      <c r="A91" s="237">
        <v>39208</v>
      </c>
      <c r="B91" s="238">
        <f>'Sold Volume'!J91</f>
        <v>384574700</v>
      </c>
      <c r="C91" s="239">
        <f t="shared" si="16"/>
        <v>298079204.5</v>
      </c>
      <c r="D91" s="240">
        <f t="shared" si="17"/>
        <v>3576950454</v>
      </c>
    </row>
    <row r="92" spans="1:4" x14ac:dyDescent="0.2">
      <c r="A92" s="237">
        <v>39239</v>
      </c>
      <c r="B92" s="238">
        <f>'Sold Volume'!J92</f>
        <v>429256481</v>
      </c>
      <c r="C92" s="239">
        <f t="shared" si="16"/>
        <v>302319925.5</v>
      </c>
      <c r="D92" s="240">
        <f t="shared" si="17"/>
        <v>3627839106</v>
      </c>
    </row>
    <row r="93" spans="1:4" x14ac:dyDescent="0.2">
      <c r="A93" s="237">
        <v>39269</v>
      </c>
      <c r="B93" s="238">
        <f>'Sold Volume'!J93</f>
        <v>233197593</v>
      </c>
      <c r="C93" s="239">
        <f t="shared" si="16"/>
        <v>301440499.83333331</v>
      </c>
      <c r="D93" s="240">
        <f t="shared" si="17"/>
        <v>3617285998</v>
      </c>
    </row>
    <row r="94" spans="1:4" x14ac:dyDescent="0.2">
      <c r="A94" s="237">
        <v>39300</v>
      </c>
      <c r="B94" s="238">
        <f>'Sold Volume'!J94</f>
        <v>215282261</v>
      </c>
      <c r="C94" s="239">
        <f t="shared" si="16"/>
        <v>299974299.16666669</v>
      </c>
      <c r="D94" s="240">
        <f t="shared" si="17"/>
        <v>3599691590</v>
      </c>
    </row>
    <row r="95" spans="1:4" x14ac:dyDescent="0.2">
      <c r="A95" s="237">
        <v>39331</v>
      </c>
      <c r="B95" s="238">
        <f>'Sold Volume'!J95</f>
        <v>181317819</v>
      </c>
      <c r="C95" s="239">
        <f t="shared" si="16"/>
        <v>292733679.08333331</v>
      </c>
      <c r="D95" s="240">
        <f>SUM(B84:B95)</f>
        <v>3512804149</v>
      </c>
    </row>
    <row r="96" spans="1:4" x14ac:dyDescent="0.2">
      <c r="A96" s="237">
        <v>39361</v>
      </c>
      <c r="B96" s="238">
        <f>'Sold Volume'!J96</f>
        <v>210450347</v>
      </c>
      <c r="C96" s="239">
        <f t="shared" si="16"/>
        <v>291345655.08333331</v>
      </c>
      <c r="D96" s="240">
        <f>SUM(B85:B96)</f>
        <v>3496147861</v>
      </c>
    </row>
    <row r="97" spans="1:4" x14ac:dyDescent="0.2">
      <c r="A97" s="237">
        <v>39392</v>
      </c>
      <c r="B97" s="238">
        <f>'Sold Volume'!J97</f>
        <v>200748843</v>
      </c>
      <c r="C97" s="239">
        <f>AVERAGE(B86:B97)</f>
        <v>289200666.16666669</v>
      </c>
      <c r="D97" s="240">
        <f>SUM(B86:B97)</f>
        <v>3470407994</v>
      </c>
    </row>
    <row r="98" spans="1:4" ht="13.5" thickBot="1" x14ac:dyDescent="0.25">
      <c r="A98" s="241">
        <v>39422</v>
      </c>
      <c r="B98" s="242">
        <f>'Sold Volume'!J98</f>
        <v>224317949</v>
      </c>
      <c r="C98" s="243">
        <f>AVERAGE(B87:B98)</f>
        <v>286756141.25</v>
      </c>
      <c r="D98" s="244">
        <f>SUM(B87:B98)</f>
        <v>3441073695</v>
      </c>
    </row>
    <row r="99" spans="1:4" x14ac:dyDescent="0.2">
      <c r="A99" s="129">
        <v>39453</v>
      </c>
      <c r="B99" s="130">
        <f>'Sold Volume'!J99</f>
        <v>249623615</v>
      </c>
      <c r="C99" s="160">
        <f t="shared" ref="C99:C108" si="18">AVERAGE(B88:B99)</f>
        <v>285551513.08333331</v>
      </c>
      <c r="D99" s="135">
        <f t="shared" ref="D99:D106" si="19">SUM(B88:B99)</f>
        <v>3426618157</v>
      </c>
    </row>
    <row r="100" spans="1:4" x14ac:dyDescent="0.2">
      <c r="A100" s="132">
        <v>39484</v>
      </c>
      <c r="B100" s="154">
        <f>'Sold Volume'!J100</f>
        <v>263441348</v>
      </c>
      <c r="C100" s="155">
        <f t="shared" si="18"/>
        <v>283736161.91666669</v>
      </c>
      <c r="D100" s="156">
        <f t="shared" si="19"/>
        <v>3404833943</v>
      </c>
    </row>
    <row r="101" spans="1:4" x14ac:dyDescent="0.2">
      <c r="A101" s="132">
        <v>39513</v>
      </c>
      <c r="B101" s="154">
        <f>'Sold Volume'!J101</f>
        <v>321105356</v>
      </c>
      <c r="C101" s="155">
        <f t="shared" si="18"/>
        <v>276449518.08333331</v>
      </c>
      <c r="D101" s="156">
        <f t="shared" si="19"/>
        <v>3317394217</v>
      </c>
    </row>
    <row r="102" spans="1:4" x14ac:dyDescent="0.2">
      <c r="A102" s="132">
        <v>39544</v>
      </c>
      <c r="B102" s="154">
        <f>'Sold Volume'!J102</f>
        <v>350102173</v>
      </c>
      <c r="C102" s="155">
        <f t="shared" si="18"/>
        <v>271951540.41666669</v>
      </c>
      <c r="D102" s="156">
        <f t="shared" si="19"/>
        <v>3263418485</v>
      </c>
    </row>
    <row r="103" spans="1:4" x14ac:dyDescent="0.2">
      <c r="A103" s="132">
        <v>39574</v>
      </c>
      <c r="B103" s="154">
        <f>'Sold Volume'!J103</f>
        <v>374112833</v>
      </c>
      <c r="C103" s="155">
        <f t="shared" si="18"/>
        <v>271079718.16666669</v>
      </c>
      <c r="D103" s="156">
        <f t="shared" si="19"/>
        <v>3252956618</v>
      </c>
    </row>
    <row r="104" spans="1:4" x14ac:dyDescent="0.2">
      <c r="A104" s="132">
        <v>39605</v>
      </c>
      <c r="B104" s="154">
        <f>'Sold Volume'!J104</f>
        <v>362221562</v>
      </c>
      <c r="C104" s="155">
        <f t="shared" si="18"/>
        <v>265493474.91666666</v>
      </c>
      <c r="D104" s="156">
        <f t="shared" si="19"/>
        <v>3185921699</v>
      </c>
    </row>
    <row r="105" spans="1:4" x14ac:dyDescent="0.2">
      <c r="A105" s="132">
        <v>39635</v>
      </c>
      <c r="B105" s="154">
        <f>'Sold Volume'!J105</f>
        <v>243820336</v>
      </c>
      <c r="C105" s="155">
        <f t="shared" si="18"/>
        <v>266378703.5</v>
      </c>
      <c r="D105" s="156">
        <f t="shared" si="19"/>
        <v>3196544442</v>
      </c>
    </row>
    <row r="106" spans="1:4" x14ac:dyDescent="0.2">
      <c r="A106" s="132">
        <v>39666</v>
      </c>
      <c r="B106" s="154">
        <f>'Sold Volume'!J106</f>
        <v>220552732</v>
      </c>
      <c r="C106" s="155">
        <f t="shared" si="18"/>
        <v>266817909.41666666</v>
      </c>
      <c r="D106" s="156">
        <f t="shared" si="19"/>
        <v>3201814913</v>
      </c>
    </row>
    <row r="107" spans="1:4" x14ac:dyDescent="0.2">
      <c r="A107" s="132">
        <v>39697</v>
      </c>
      <c r="B107" s="154">
        <f>'Sold Volume'!J107</f>
        <v>206677872</v>
      </c>
      <c r="C107" s="155">
        <f t="shared" si="18"/>
        <v>268931247.16666669</v>
      </c>
      <c r="D107" s="156">
        <f>SUM(B96:B107)</f>
        <v>3227174966</v>
      </c>
    </row>
    <row r="108" spans="1:4" x14ac:dyDescent="0.2">
      <c r="A108" s="132">
        <v>39727</v>
      </c>
      <c r="B108" s="154">
        <f>'Sold Volume'!J108</f>
        <v>211211652</v>
      </c>
      <c r="C108" s="155">
        <f t="shared" si="18"/>
        <v>268994689.25</v>
      </c>
      <c r="D108" s="156">
        <f>SUM(B97:B108)</f>
        <v>3227936271</v>
      </c>
    </row>
    <row r="109" spans="1:4" x14ac:dyDescent="0.2">
      <c r="A109" s="132">
        <v>39758</v>
      </c>
      <c r="B109" s="154">
        <f>'Sold Volume'!J109</f>
        <v>137071150</v>
      </c>
      <c r="C109" s="155">
        <f>AVERAGE(B98:B109)</f>
        <v>263688214.83333334</v>
      </c>
      <c r="D109" s="156">
        <f>SUM(B98:B109)</f>
        <v>3164258578</v>
      </c>
    </row>
    <row r="110" spans="1:4" ht="13.5" thickBot="1" x14ac:dyDescent="0.25">
      <c r="A110" s="133">
        <v>39788</v>
      </c>
      <c r="B110" s="211">
        <f>'Sold Volume'!J110</f>
        <v>176695773</v>
      </c>
      <c r="C110" s="212">
        <f>AVERAGE(B99:B110)</f>
        <v>259719700.16666666</v>
      </c>
      <c r="D110" s="213">
        <f>SUM(B99:B110)</f>
        <v>3116636402</v>
      </c>
    </row>
    <row r="111" spans="1:4" x14ac:dyDescent="0.2">
      <c r="A111" s="450">
        <v>39819</v>
      </c>
      <c r="B111" s="456">
        <f>'Sold Volume'!J111</f>
        <v>156372361</v>
      </c>
      <c r="C111" s="457">
        <f t="shared" ref="C111:C120" si="20">AVERAGE(B100:B111)</f>
        <v>251948762.33333334</v>
      </c>
      <c r="D111" s="458">
        <f t="shared" ref="D111:D118" si="21">SUM(B100:B111)</f>
        <v>3023385148</v>
      </c>
    </row>
    <row r="112" spans="1:4" x14ac:dyDescent="0.2">
      <c r="A112" s="450">
        <v>39850</v>
      </c>
      <c r="B112" s="459">
        <f>'Sold Volume'!J112</f>
        <v>189385767</v>
      </c>
      <c r="C112" s="460">
        <f t="shared" si="20"/>
        <v>245777463.91666666</v>
      </c>
      <c r="D112" s="461">
        <f t="shared" si="21"/>
        <v>2949329567</v>
      </c>
    </row>
    <row r="113" spans="1:4" x14ac:dyDescent="0.2">
      <c r="A113" s="450">
        <v>39878</v>
      </c>
      <c r="B113" s="459">
        <f>'Sold Volume'!J113</f>
        <v>277328613</v>
      </c>
      <c r="C113" s="460">
        <f t="shared" si="20"/>
        <v>242129402</v>
      </c>
      <c r="D113" s="461">
        <f t="shared" si="21"/>
        <v>2905552824</v>
      </c>
    </row>
    <row r="114" spans="1:4" x14ac:dyDescent="0.2">
      <c r="A114" s="450">
        <v>39909</v>
      </c>
      <c r="B114" s="459">
        <f>'Sold Volume'!J114</f>
        <v>289486911</v>
      </c>
      <c r="C114" s="460">
        <f t="shared" si="20"/>
        <v>237078130.16666666</v>
      </c>
      <c r="D114" s="461">
        <f t="shared" si="21"/>
        <v>2844937562</v>
      </c>
    </row>
    <row r="115" spans="1:4" x14ac:dyDescent="0.2">
      <c r="A115" s="450">
        <v>39939</v>
      </c>
      <c r="B115" s="459">
        <f>'Sold Volume'!J115</f>
        <v>303359693</v>
      </c>
      <c r="C115" s="460">
        <f t="shared" si="20"/>
        <v>231182035.16666666</v>
      </c>
      <c r="D115" s="461">
        <f t="shared" si="21"/>
        <v>2774184422</v>
      </c>
    </row>
    <row r="116" spans="1:4" x14ac:dyDescent="0.2">
      <c r="A116" s="450">
        <v>39970</v>
      </c>
      <c r="B116" s="459">
        <f>'Sold Volume'!J116</f>
        <v>317251744</v>
      </c>
      <c r="C116" s="460">
        <f t="shared" si="20"/>
        <v>227434550.33333334</v>
      </c>
      <c r="D116" s="461">
        <f t="shared" si="21"/>
        <v>2729214604</v>
      </c>
    </row>
    <row r="117" spans="1:4" x14ac:dyDescent="0.2">
      <c r="A117" s="450">
        <v>40000</v>
      </c>
      <c r="B117" s="459">
        <f>'Sold Volume'!J117</f>
        <v>276057340</v>
      </c>
      <c r="C117" s="460">
        <f t="shared" si="20"/>
        <v>230120967.33333334</v>
      </c>
      <c r="D117" s="461">
        <f t="shared" si="21"/>
        <v>2761451608</v>
      </c>
    </row>
    <row r="118" spans="1:4" x14ac:dyDescent="0.2">
      <c r="A118" s="450">
        <v>40031</v>
      </c>
      <c r="B118" s="459">
        <f>'Sold Volume'!J118</f>
        <v>234809359</v>
      </c>
      <c r="C118" s="460">
        <f t="shared" si="20"/>
        <v>231309019.58333334</v>
      </c>
      <c r="D118" s="461">
        <f t="shared" si="21"/>
        <v>2775708235</v>
      </c>
    </row>
    <row r="119" spans="1:4" x14ac:dyDescent="0.2">
      <c r="A119" s="450">
        <v>40062</v>
      </c>
      <c r="B119" s="459">
        <f>'Sold Volume'!J119</f>
        <v>249957427</v>
      </c>
      <c r="C119" s="460">
        <f t="shared" si="20"/>
        <v>234915649.16666666</v>
      </c>
      <c r="D119" s="461">
        <f t="shared" ref="D119:D126" si="22">SUM(B108:B119)</f>
        <v>2818987790</v>
      </c>
    </row>
    <row r="120" spans="1:4" x14ac:dyDescent="0.2">
      <c r="A120" s="450">
        <v>40092</v>
      </c>
      <c r="B120" s="459">
        <f>'Sold Volume'!J120</f>
        <v>239172742</v>
      </c>
      <c r="C120" s="460">
        <f t="shared" si="20"/>
        <v>237245740</v>
      </c>
      <c r="D120" s="461">
        <f t="shared" si="22"/>
        <v>2846948880</v>
      </c>
    </row>
    <row r="121" spans="1:4" x14ac:dyDescent="0.2">
      <c r="A121" s="450">
        <v>40123</v>
      </c>
      <c r="B121" s="459">
        <f>'Sold Volume'!J121</f>
        <v>211602812</v>
      </c>
      <c r="C121" s="460">
        <f t="shared" ref="C121:C126" si="23">AVERAGE(B110:B121)</f>
        <v>243456711.83333334</v>
      </c>
      <c r="D121" s="461">
        <f t="shared" si="22"/>
        <v>2921480542</v>
      </c>
    </row>
    <row r="122" spans="1:4" ht="13.5" thickBot="1" x14ac:dyDescent="0.25">
      <c r="A122" s="450">
        <v>40153</v>
      </c>
      <c r="B122" s="462">
        <f>'Sold Volume'!J122</f>
        <v>275240025</v>
      </c>
      <c r="C122" s="463">
        <f t="shared" si="23"/>
        <v>251668732.83333334</v>
      </c>
      <c r="D122" s="464">
        <f t="shared" si="22"/>
        <v>3020024794</v>
      </c>
    </row>
    <row r="123" spans="1:4" x14ac:dyDescent="0.2">
      <c r="A123" s="502">
        <v>40184</v>
      </c>
      <c r="B123" s="503">
        <f>'Sold Volume'!J123</f>
        <v>269534615</v>
      </c>
      <c r="C123" s="503">
        <f t="shared" si="23"/>
        <v>261098920.66666666</v>
      </c>
      <c r="D123" s="504">
        <f t="shared" si="22"/>
        <v>3133187048</v>
      </c>
    </row>
    <row r="124" spans="1:4" x14ac:dyDescent="0.2">
      <c r="A124" s="502">
        <v>40215</v>
      </c>
      <c r="B124" s="505">
        <f>'Sold Volume'!J124</f>
        <v>234689444</v>
      </c>
      <c r="C124" s="505">
        <f t="shared" si="23"/>
        <v>264874227.08333334</v>
      </c>
      <c r="D124" s="506">
        <f t="shared" si="22"/>
        <v>3178490725</v>
      </c>
    </row>
    <row r="125" spans="1:4" x14ac:dyDescent="0.2">
      <c r="A125" s="502">
        <v>40243</v>
      </c>
      <c r="B125" s="505">
        <f>'Sold Volume'!J125</f>
        <v>437269146</v>
      </c>
      <c r="C125" s="505">
        <f t="shared" si="23"/>
        <v>278202604.83333331</v>
      </c>
      <c r="D125" s="506">
        <f t="shared" si="22"/>
        <v>3338431258</v>
      </c>
    </row>
    <row r="126" spans="1:4" x14ac:dyDescent="0.2">
      <c r="A126" s="502">
        <v>40274</v>
      </c>
      <c r="B126" s="505">
        <f>'Sold Volume'!J126</f>
        <v>471095325</v>
      </c>
      <c r="C126" s="505">
        <f t="shared" si="23"/>
        <v>293336639.33333331</v>
      </c>
      <c r="D126" s="506">
        <f t="shared" si="22"/>
        <v>3520039672</v>
      </c>
    </row>
    <row r="127" spans="1:4" x14ac:dyDescent="0.2">
      <c r="A127" s="502">
        <v>40304</v>
      </c>
      <c r="B127" s="505">
        <f>'Sold Volume'!J127</f>
        <v>392592189</v>
      </c>
      <c r="C127" s="505">
        <f t="shared" ref="C127:C136" si="24">AVERAGE(B116:B127)</f>
        <v>300772680.66666669</v>
      </c>
      <c r="D127" s="506">
        <f t="shared" ref="D127:D137" si="25">SUM(B116:B127)</f>
        <v>3609272168</v>
      </c>
    </row>
    <row r="128" spans="1:4" x14ac:dyDescent="0.2">
      <c r="A128" s="502">
        <v>40335</v>
      </c>
      <c r="B128" s="505">
        <f>'Sold Volume'!J128</f>
        <v>367017773</v>
      </c>
      <c r="C128" s="505">
        <f t="shared" si="24"/>
        <v>304919849.75</v>
      </c>
      <c r="D128" s="506">
        <f t="shared" si="25"/>
        <v>3659038197</v>
      </c>
    </row>
    <row r="129" spans="1:4" x14ac:dyDescent="0.2">
      <c r="A129" s="502">
        <v>40365</v>
      </c>
      <c r="B129" s="505">
        <f>'Sold Volume'!J129</f>
        <v>343760640</v>
      </c>
      <c r="C129" s="505">
        <f t="shared" si="24"/>
        <v>310561791.41666669</v>
      </c>
      <c r="D129" s="506">
        <f t="shared" si="25"/>
        <v>3726741497</v>
      </c>
    </row>
    <row r="130" spans="1:4" x14ac:dyDescent="0.2">
      <c r="A130" s="502">
        <v>40396</v>
      </c>
      <c r="B130" s="505">
        <f>'Sold Volume'!J130</f>
        <v>203037738</v>
      </c>
      <c r="C130" s="505">
        <f t="shared" si="24"/>
        <v>307914156.33333331</v>
      </c>
      <c r="D130" s="506">
        <f t="shared" si="25"/>
        <v>3694969876</v>
      </c>
    </row>
    <row r="131" spans="1:4" x14ac:dyDescent="0.2">
      <c r="A131" s="502">
        <v>40427</v>
      </c>
      <c r="B131" s="505">
        <f>'Sold Volume'!J131</f>
        <v>195655171</v>
      </c>
      <c r="C131" s="505">
        <f t="shared" si="24"/>
        <v>303388968.33333331</v>
      </c>
      <c r="D131" s="506">
        <f t="shared" si="25"/>
        <v>3640667620</v>
      </c>
    </row>
    <row r="132" spans="1:4" x14ac:dyDescent="0.2">
      <c r="A132" s="502">
        <v>40457</v>
      </c>
      <c r="B132" s="505">
        <f>'Sold Volume'!J132</f>
        <v>190008132</v>
      </c>
      <c r="C132" s="505">
        <f t="shared" si="24"/>
        <v>299291917.5</v>
      </c>
      <c r="D132" s="506">
        <f t="shared" si="25"/>
        <v>3591503010</v>
      </c>
    </row>
    <row r="133" spans="1:4" x14ac:dyDescent="0.2">
      <c r="A133" s="502">
        <v>40488</v>
      </c>
      <c r="B133" s="505">
        <f>'Sold Volume'!J133</f>
        <v>197252322</v>
      </c>
      <c r="C133" s="505">
        <f t="shared" si="24"/>
        <v>298096043.33333331</v>
      </c>
      <c r="D133" s="506">
        <f t="shared" si="25"/>
        <v>3577152520</v>
      </c>
    </row>
    <row r="134" spans="1:4" ht="13.5" thickBot="1" x14ac:dyDescent="0.25">
      <c r="A134" s="734">
        <v>40518</v>
      </c>
      <c r="B134" s="505">
        <f>'Sold Volume'!J134</f>
        <v>271161246</v>
      </c>
      <c r="C134" s="505">
        <f t="shared" si="24"/>
        <v>297756145.08333331</v>
      </c>
      <c r="D134" s="506">
        <f t="shared" si="25"/>
        <v>3573073741</v>
      </c>
    </row>
    <row r="135" spans="1:4" x14ac:dyDescent="0.2">
      <c r="A135" s="731">
        <v>40549</v>
      </c>
      <c r="B135" s="103">
        <f>'Sold Volume'!J135</f>
        <v>246975163</v>
      </c>
      <c r="C135" s="15">
        <f t="shared" si="24"/>
        <v>295876190.75</v>
      </c>
      <c r="D135" s="16">
        <f t="shared" si="25"/>
        <v>3550514289</v>
      </c>
    </row>
    <row r="136" spans="1:4" x14ac:dyDescent="0.2">
      <c r="A136" s="732">
        <v>40580</v>
      </c>
      <c r="B136" s="8">
        <f>'Sold Volume'!J136</f>
        <v>292143165</v>
      </c>
      <c r="C136" s="4">
        <f t="shared" si="24"/>
        <v>300664000.83333331</v>
      </c>
      <c r="D136" s="5">
        <f t="shared" si="25"/>
        <v>3607968010</v>
      </c>
    </row>
    <row r="137" spans="1:4" x14ac:dyDescent="0.2">
      <c r="A137" s="732">
        <v>40608</v>
      </c>
      <c r="B137" s="8">
        <f>'Sold Volume'!J137</f>
        <v>447350081</v>
      </c>
      <c r="C137" s="4">
        <f>AVERAGE(B126:B137)</f>
        <v>301504078.75</v>
      </c>
      <c r="D137" s="5">
        <f t="shared" si="25"/>
        <v>3618048945</v>
      </c>
    </row>
    <row r="138" spans="1:4" x14ac:dyDescent="0.2">
      <c r="A138" s="732">
        <v>40639</v>
      </c>
      <c r="B138" s="8">
        <f>'Sold Volume'!J138</f>
        <v>504146785</v>
      </c>
      <c r="C138" s="4">
        <f>AVERAGE(B127:B138)</f>
        <v>304258367.08333331</v>
      </c>
      <c r="D138" s="5">
        <f>SUM(B127:B138)</f>
        <v>3651100405</v>
      </c>
    </row>
    <row r="139" spans="1:4" x14ac:dyDescent="0.2">
      <c r="A139" s="732">
        <v>40669</v>
      </c>
      <c r="B139" s="8">
        <f>'Sold Volume'!J139</f>
        <v>475676964</v>
      </c>
      <c r="C139" s="4">
        <f t="shared" ref="C139:C148" si="26">AVERAGE(B128:B139)</f>
        <v>311182098.33333331</v>
      </c>
      <c r="D139" s="5">
        <f t="shared" ref="D139:D149" si="27">SUM(B128:B139)</f>
        <v>3734185180</v>
      </c>
    </row>
    <row r="140" spans="1:4" x14ac:dyDescent="0.2">
      <c r="A140" s="732">
        <v>40700</v>
      </c>
      <c r="B140" s="8">
        <f>'Sold Volume'!J140</f>
        <v>397976461</v>
      </c>
      <c r="C140" s="4">
        <f t="shared" si="26"/>
        <v>313761989</v>
      </c>
      <c r="D140" s="5">
        <f t="shared" si="27"/>
        <v>3765143868</v>
      </c>
    </row>
    <row r="141" spans="1:4" x14ac:dyDescent="0.2">
      <c r="A141" s="732">
        <v>40730</v>
      </c>
      <c r="B141" s="8">
        <f>'Sold Volume'!J141</f>
        <v>304646924</v>
      </c>
      <c r="C141" s="4">
        <f t="shared" si="26"/>
        <v>310502512.66666669</v>
      </c>
      <c r="D141" s="5">
        <f t="shared" si="27"/>
        <v>3726030152</v>
      </c>
    </row>
    <row r="142" spans="1:4" x14ac:dyDescent="0.2">
      <c r="A142" s="732">
        <v>40761</v>
      </c>
      <c r="B142" s="8">
        <f>'Sold Volume'!J142</f>
        <v>262165902</v>
      </c>
      <c r="C142" s="4">
        <f t="shared" si="26"/>
        <v>315429859.66666669</v>
      </c>
      <c r="D142" s="5">
        <f t="shared" si="27"/>
        <v>3785158316</v>
      </c>
    </row>
    <row r="143" spans="1:4" x14ac:dyDescent="0.2">
      <c r="A143" s="732">
        <v>40792</v>
      </c>
      <c r="B143" s="8">
        <f>'Sold Volume'!J143</f>
        <v>221717209</v>
      </c>
      <c r="C143" s="4">
        <f t="shared" si="26"/>
        <v>317601696.16666669</v>
      </c>
      <c r="D143" s="5">
        <f t="shared" si="27"/>
        <v>3811220354</v>
      </c>
    </row>
    <row r="144" spans="1:4" x14ac:dyDescent="0.2">
      <c r="A144" s="732">
        <v>40822</v>
      </c>
      <c r="B144" s="8">
        <f>'Sold Volume'!J144</f>
        <v>209715968</v>
      </c>
      <c r="C144" s="4">
        <f t="shared" si="26"/>
        <v>319244015.83333331</v>
      </c>
      <c r="D144" s="5">
        <f t="shared" si="27"/>
        <v>3830928190</v>
      </c>
    </row>
    <row r="145" spans="1:4" x14ac:dyDescent="0.2">
      <c r="A145" s="732">
        <v>40853</v>
      </c>
      <c r="B145" s="8">
        <f>'Sold Volume'!J145</f>
        <v>227051160</v>
      </c>
      <c r="C145" s="4">
        <f t="shared" si="26"/>
        <v>321727252.33333331</v>
      </c>
      <c r="D145" s="5">
        <f t="shared" si="27"/>
        <v>3860727028</v>
      </c>
    </row>
    <row r="146" spans="1:4" ht="13.5" thickBot="1" x14ac:dyDescent="0.25">
      <c r="A146" s="733">
        <v>40883</v>
      </c>
      <c r="B146" s="142">
        <f>'Sold Volume'!J146</f>
        <v>256008475</v>
      </c>
      <c r="C146" s="13">
        <f t="shared" si="26"/>
        <v>320464521.41666669</v>
      </c>
      <c r="D146" s="14">
        <f t="shared" si="27"/>
        <v>3845574257</v>
      </c>
    </row>
    <row r="147" spans="1:4" x14ac:dyDescent="0.2">
      <c r="A147" s="824">
        <v>40920</v>
      </c>
      <c r="B147" s="868">
        <f>'Sold Volume'!J147</f>
        <v>237778983</v>
      </c>
      <c r="C147" s="855">
        <f t="shared" si="26"/>
        <v>319698173.08333331</v>
      </c>
      <c r="D147" s="856">
        <f t="shared" si="27"/>
        <v>3836378077</v>
      </c>
    </row>
    <row r="148" spans="1:4" x14ac:dyDescent="0.2">
      <c r="A148" s="825">
        <v>40951</v>
      </c>
      <c r="B148" s="869">
        <f>'Sold Volume'!J148</f>
        <v>299239412</v>
      </c>
      <c r="C148" s="857">
        <f t="shared" si="26"/>
        <v>320289527</v>
      </c>
      <c r="D148" s="858">
        <f t="shared" si="27"/>
        <v>3843474324</v>
      </c>
    </row>
    <row r="149" spans="1:4" x14ac:dyDescent="0.2">
      <c r="A149" s="825">
        <v>40980</v>
      </c>
      <c r="B149" s="869">
        <f>'Sold Volume'!J149</f>
        <v>459120953</v>
      </c>
      <c r="C149" s="857">
        <f>AVERAGE(B138:B149)</f>
        <v>321270433</v>
      </c>
      <c r="D149" s="858">
        <f t="shared" si="27"/>
        <v>3855245196</v>
      </c>
    </row>
    <row r="150" spans="1:4" x14ac:dyDescent="0.2">
      <c r="A150" s="827">
        <v>41011</v>
      </c>
      <c r="B150" s="869">
        <f>'Sold Volume'!J150</f>
        <v>512318855</v>
      </c>
      <c r="C150" s="857">
        <f>AVERAGE(B139:B150)</f>
        <v>321951438.83333331</v>
      </c>
      <c r="D150" s="858">
        <f>SUM(B139:B150)</f>
        <v>3863417266</v>
      </c>
    </row>
    <row r="151" spans="1:4" x14ac:dyDescent="0.2">
      <c r="A151" s="825">
        <v>41041</v>
      </c>
      <c r="B151" s="869">
        <f>'Sold Volume'!J151</f>
        <v>577172000</v>
      </c>
      <c r="C151" s="857">
        <f t="shared" ref="C151:C170" si="28">AVERAGE(B140:B151)</f>
        <v>330409358.5</v>
      </c>
      <c r="D151" s="858">
        <f t="shared" ref="D151:D170" si="29">SUM(B140:B151)</f>
        <v>3964912302</v>
      </c>
    </row>
    <row r="152" spans="1:4" x14ac:dyDescent="0.2">
      <c r="A152" s="825">
        <v>41072</v>
      </c>
      <c r="B152" s="869">
        <f>'Sold Volume'!J152</f>
        <v>424016589</v>
      </c>
      <c r="C152" s="857">
        <f t="shared" si="28"/>
        <v>332579369.16666669</v>
      </c>
      <c r="D152" s="858">
        <f t="shared" si="29"/>
        <v>3990952430</v>
      </c>
    </row>
    <row r="153" spans="1:4" x14ac:dyDescent="0.2">
      <c r="A153" s="825">
        <v>41102</v>
      </c>
      <c r="B153" s="869">
        <f>'Sold Volume'!J153</f>
        <v>280155003</v>
      </c>
      <c r="C153" s="857">
        <f t="shared" si="28"/>
        <v>330538375.75</v>
      </c>
      <c r="D153" s="858">
        <f t="shared" si="29"/>
        <v>3966460509</v>
      </c>
    </row>
    <row r="154" spans="1:4" x14ac:dyDescent="0.2">
      <c r="A154" s="825">
        <v>41133</v>
      </c>
      <c r="B154" s="869">
        <f>'Sold Volume'!J154</f>
        <v>291089164</v>
      </c>
      <c r="C154" s="857">
        <f t="shared" si="28"/>
        <v>332948647.58333331</v>
      </c>
      <c r="D154" s="858">
        <f t="shared" si="29"/>
        <v>3995383771</v>
      </c>
    </row>
    <row r="155" spans="1:4" x14ac:dyDescent="0.2">
      <c r="A155" s="825">
        <v>41164</v>
      </c>
      <c r="B155" s="869">
        <f>'Sold Volume'!J155</f>
        <v>222963884</v>
      </c>
      <c r="C155" s="857">
        <f t="shared" si="28"/>
        <v>333052537.16666669</v>
      </c>
      <c r="D155" s="858">
        <f t="shared" si="29"/>
        <v>3996630446</v>
      </c>
    </row>
    <row r="156" spans="1:4" x14ac:dyDescent="0.2">
      <c r="A156" s="825">
        <v>41194</v>
      </c>
      <c r="B156" s="869">
        <f>'Sold Volume'!J156</f>
        <v>266194257</v>
      </c>
      <c r="C156" s="857">
        <f t="shared" si="28"/>
        <v>337759061.25</v>
      </c>
      <c r="D156" s="858">
        <f t="shared" si="29"/>
        <v>4053108735</v>
      </c>
    </row>
    <row r="157" spans="1:4" x14ac:dyDescent="0.2">
      <c r="A157" s="825">
        <v>41225</v>
      </c>
      <c r="B157" s="869">
        <f>'Sold Volume'!J157</f>
        <v>363038037</v>
      </c>
      <c r="C157" s="857">
        <f t="shared" si="28"/>
        <v>349091301</v>
      </c>
      <c r="D157" s="858">
        <f t="shared" si="29"/>
        <v>4189095612</v>
      </c>
    </row>
    <row r="158" spans="1:4" ht="13.5" thickBot="1" x14ac:dyDescent="0.25">
      <c r="A158" s="828">
        <v>41255</v>
      </c>
      <c r="B158" s="870">
        <f>'Sold Volume'!J158</f>
        <v>359699741</v>
      </c>
      <c r="C158" s="859">
        <f t="shared" si="28"/>
        <v>357732239.83333331</v>
      </c>
      <c r="D158" s="860">
        <f t="shared" si="29"/>
        <v>4292786878</v>
      </c>
    </row>
    <row r="159" spans="1:4" ht="13.5" thickBot="1" x14ac:dyDescent="0.25">
      <c r="A159" s="817">
        <v>41286</v>
      </c>
      <c r="B159" s="792">
        <f>'Sold Volume'!J159</f>
        <v>276876802</v>
      </c>
      <c r="C159" s="793">
        <f t="shared" si="28"/>
        <v>360990391.41666669</v>
      </c>
      <c r="D159" s="794">
        <f t="shared" si="29"/>
        <v>4331884697</v>
      </c>
    </row>
    <row r="160" spans="1:4" ht="13.5" thickBot="1" x14ac:dyDescent="0.25">
      <c r="A160" s="817">
        <v>41317</v>
      </c>
      <c r="B160" s="792">
        <f>'Sold Volume'!J160</f>
        <v>355147126</v>
      </c>
      <c r="C160" s="793">
        <f t="shared" si="28"/>
        <v>365649367.58333331</v>
      </c>
      <c r="D160" s="794">
        <f t="shared" si="29"/>
        <v>4387792411</v>
      </c>
    </row>
    <row r="161" spans="1:4" ht="13.5" thickBot="1" x14ac:dyDescent="0.25">
      <c r="A161" s="817">
        <v>41345</v>
      </c>
      <c r="B161" s="792">
        <f>'Sold Volume'!J161</f>
        <v>496501037</v>
      </c>
      <c r="C161" s="793">
        <f t="shared" si="28"/>
        <v>368764374.58333331</v>
      </c>
      <c r="D161" s="794">
        <f t="shared" si="29"/>
        <v>4425172495</v>
      </c>
    </row>
    <row r="162" spans="1:4" ht="13.5" thickBot="1" x14ac:dyDescent="0.25">
      <c r="A162" s="818">
        <v>41376</v>
      </c>
      <c r="B162" s="792">
        <f>'Sold Volume'!J162</f>
        <v>660642493</v>
      </c>
      <c r="C162" s="793">
        <f t="shared" si="28"/>
        <v>381124677.75</v>
      </c>
      <c r="D162" s="794">
        <f t="shared" si="29"/>
        <v>4573496133</v>
      </c>
    </row>
    <row r="163" spans="1:4" ht="13.5" thickBot="1" x14ac:dyDescent="0.25">
      <c r="A163" s="817">
        <v>41406</v>
      </c>
      <c r="B163" s="792">
        <f>'Sold Volume'!J163</f>
        <v>676628575</v>
      </c>
      <c r="C163" s="793">
        <f t="shared" si="28"/>
        <v>389412725.66666669</v>
      </c>
      <c r="D163" s="794">
        <f t="shared" si="29"/>
        <v>4672952708</v>
      </c>
    </row>
    <row r="164" spans="1:4" ht="13.5" thickBot="1" x14ac:dyDescent="0.25">
      <c r="A164" s="817">
        <v>41437</v>
      </c>
      <c r="B164" s="792">
        <f>'Sold Volume'!J164</f>
        <v>517481409</v>
      </c>
      <c r="C164" s="793">
        <f t="shared" si="28"/>
        <v>397201460.66666669</v>
      </c>
      <c r="D164" s="794">
        <f t="shared" si="29"/>
        <v>4766417528</v>
      </c>
    </row>
    <row r="165" spans="1:4" ht="13.5" thickBot="1" x14ac:dyDescent="0.25">
      <c r="A165" s="817">
        <v>41467</v>
      </c>
      <c r="B165" s="792">
        <f>'Sold Volume'!J165</f>
        <v>429826142</v>
      </c>
      <c r="C165" s="793">
        <f t="shared" si="28"/>
        <v>409674055.58333331</v>
      </c>
      <c r="D165" s="794">
        <f t="shared" si="29"/>
        <v>4916088667</v>
      </c>
    </row>
    <row r="166" spans="1:4" ht="13.5" thickBot="1" x14ac:dyDescent="0.25">
      <c r="A166" s="817">
        <v>41498</v>
      </c>
      <c r="B166" s="792">
        <f>'Sold Volume'!J166</f>
        <v>425128424</v>
      </c>
      <c r="C166" s="793">
        <f t="shared" si="28"/>
        <v>420843993.91666669</v>
      </c>
      <c r="D166" s="794">
        <f t="shared" si="29"/>
        <v>5050127927</v>
      </c>
    </row>
    <row r="167" spans="1:4" ht="13.5" thickBot="1" x14ac:dyDescent="0.25">
      <c r="A167" s="817">
        <v>41529</v>
      </c>
      <c r="B167" s="792">
        <f>'Sold Volume'!J167</f>
        <v>355477526</v>
      </c>
      <c r="C167" s="793">
        <f t="shared" si="28"/>
        <v>431886797.41666669</v>
      </c>
      <c r="D167" s="794">
        <f t="shared" si="29"/>
        <v>5182641569</v>
      </c>
    </row>
    <row r="168" spans="1:4" ht="13.5" thickBot="1" x14ac:dyDescent="0.25">
      <c r="A168" s="817">
        <v>41559</v>
      </c>
      <c r="B168" s="792">
        <f>'Sold Volume'!J168</f>
        <v>331345972</v>
      </c>
      <c r="C168" s="793">
        <f t="shared" si="28"/>
        <v>437316107</v>
      </c>
      <c r="D168" s="794">
        <f t="shared" si="29"/>
        <v>5247793284</v>
      </c>
    </row>
    <row r="169" spans="1:4" ht="13.5" thickBot="1" x14ac:dyDescent="0.25">
      <c r="A169" s="817">
        <v>41590</v>
      </c>
      <c r="B169" s="792">
        <f>'Sold Volume'!J169</f>
        <v>287337897</v>
      </c>
      <c r="C169" s="793">
        <f t="shared" si="28"/>
        <v>431007762</v>
      </c>
      <c r="D169" s="794">
        <f t="shared" si="29"/>
        <v>5172093144</v>
      </c>
    </row>
    <row r="170" spans="1:4" ht="13.5" thickBot="1" x14ac:dyDescent="0.25">
      <c r="A170" s="817">
        <v>41620</v>
      </c>
      <c r="B170" s="792">
        <f>'Sold Volume'!J170</f>
        <v>371255150</v>
      </c>
      <c r="C170" s="793">
        <f t="shared" si="28"/>
        <v>431970712.75</v>
      </c>
      <c r="D170" s="794">
        <f t="shared" si="29"/>
        <v>5183648553</v>
      </c>
    </row>
    <row r="171" spans="1:4" x14ac:dyDescent="0.2">
      <c r="A171" s="824">
        <v>41651</v>
      </c>
      <c r="B171" s="868">
        <f>'Sold Volume'!J171</f>
        <v>457855476</v>
      </c>
      <c r="C171" s="855">
        <f t="shared" ref="C171:C182" si="30">AVERAGE(B160:B171)</f>
        <v>447052268.91666669</v>
      </c>
      <c r="D171" s="856">
        <f t="shared" ref="D171:D182" si="31">SUM(B160:B171)</f>
        <v>5364627227</v>
      </c>
    </row>
    <row r="172" spans="1:4" x14ac:dyDescent="0.2">
      <c r="A172" s="825">
        <v>41682</v>
      </c>
      <c r="B172" s="869">
        <f>'Sold Volume'!J172</f>
        <v>486716304</v>
      </c>
      <c r="C172" s="857">
        <f t="shared" si="30"/>
        <v>458016367.08333331</v>
      </c>
      <c r="D172" s="858">
        <f t="shared" si="31"/>
        <v>5496196405</v>
      </c>
    </row>
    <row r="173" spans="1:4" x14ac:dyDescent="0.2">
      <c r="A173" s="825">
        <v>41710</v>
      </c>
      <c r="B173" s="869">
        <f>'Sold Volume'!J173</f>
        <v>604904395</v>
      </c>
      <c r="C173" s="857">
        <f t="shared" si="30"/>
        <v>467049980.25</v>
      </c>
      <c r="D173" s="858">
        <f t="shared" si="31"/>
        <v>5604599763</v>
      </c>
    </row>
    <row r="174" spans="1:4" x14ac:dyDescent="0.2">
      <c r="A174" s="827">
        <v>41741</v>
      </c>
      <c r="B174" s="869">
        <f>'Sold Volume'!J174</f>
        <v>765448689</v>
      </c>
      <c r="C174" s="857">
        <f t="shared" si="30"/>
        <v>475783829.91666669</v>
      </c>
      <c r="D174" s="858">
        <f t="shared" si="31"/>
        <v>5709405959</v>
      </c>
    </row>
    <row r="175" spans="1:4" x14ac:dyDescent="0.2">
      <c r="A175" s="825">
        <v>41771</v>
      </c>
      <c r="B175" s="869">
        <f>'Sold Volume'!J175</f>
        <v>771049616</v>
      </c>
      <c r="C175" s="857">
        <f t="shared" si="30"/>
        <v>483652250</v>
      </c>
      <c r="D175" s="858">
        <f t="shared" si="31"/>
        <v>5803827000</v>
      </c>
    </row>
    <row r="176" spans="1:4" x14ac:dyDescent="0.2">
      <c r="A176" s="825">
        <v>41802</v>
      </c>
      <c r="B176" s="869">
        <f>'Sold Volume'!J176</f>
        <v>604264808</v>
      </c>
      <c r="C176" s="857">
        <f t="shared" si="30"/>
        <v>490884199.91666669</v>
      </c>
      <c r="D176" s="858">
        <f t="shared" si="31"/>
        <v>5890610399</v>
      </c>
    </row>
    <row r="177" spans="1:4" x14ac:dyDescent="0.2">
      <c r="A177" s="825">
        <v>41832</v>
      </c>
      <c r="B177" s="869">
        <f>'Sold Volume'!J177</f>
        <v>437030780</v>
      </c>
      <c r="C177" s="857">
        <f t="shared" si="30"/>
        <v>491484586.41666669</v>
      </c>
      <c r="D177" s="858">
        <f t="shared" si="31"/>
        <v>5897815037</v>
      </c>
    </row>
    <row r="178" spans="1:4" x14ac:dyDescent="0.2">
      <c r="A178" s="825">
        <v>41863</v>
      </c>
      <c r="B178" s="869">
        <f>'Sold Volume'!J178</f>
        <v>435044836</v>
      </c>
      <c r="C178" s="857">
        <f t="shared" si="30"/>
        <v>492310954.08333331</v>
      </c>
      <c r="D178" s="858">
        <f t="shared" si="31"/>
        <v>5907731449</v>
      </c>
    </row>
    <row r="179" spans="1:4" x14ac:dyDescent="0.2">
      <c r="A179" s="825">
        <v>41894</v>
      </c>
      <c r="B179" s="869">
        <f>'Sold Volume'!J179</f>
        <v>381833150</v>
      </c>
      <c r="C179" s="857">
        <f t="shared" si="30"/>
        <v>494507256.08333331</v>
      </c>
      <c r="D179" s="858">
        <f t="shared" si="31"/>
        <v>5934087073</v>
      </c>
    </row>
    <row r="180" spans="1:4" x14ac:dyDescent="0.2">
      <c r="A180" s="825">
        <v>41924</v>
      </c>
      <c r="B180" s="869">
        <f>'Sold Volume'!J180</f>
        <v>450194361</v>
      </c>
      <c r="C180" s="857">
        <f t="shared" si="30"/>
        <v>504411288.5</v>
      </c>
      <c r="D180" s="858">
        <f t="shared" si="31"/>
        <v>6052935462</v>
      </c>
    </row>
    <row r="181" spans="1:4" x14ac:dyDescent="0.2">
      <c r="A181" s="825">
        <v>41955</v>
      </c>
      <c r="B181" s="869">
        <f>'Sold Volume'!J181</f>
        <v>385792665</v>
      </c>
      <c r="C181" s="857">
        <f t="shared" si="30"/>
        <v>512615852.5</v>
      </c>
      <c r="D181" s="858">
        <f t="shared" si="31"/>
        <v>6151390230</v>
      </c>
    </row>
    <row r="182" spans="1:4" ht="13.5" thickBot="1" x14ac:dyDescent="0.25">
      <c r="A182" s="828">
        <v>41985</v>
      </c>
      <c r="B182" s="870">
        <f>'Sold Volume'!J182</f>
        <v>515906672</v>
      </c>
      <c r="C182" s="859">
        <f t="shared" si="30"/>
        <v>524670146</v>
      </c>
      <c r="D182" s="860">
        <f t="shared" si="31"/>
        <v>6296041752</v>
      </c>
    </row>
    <row r="183" spans="1:4" ht="13.5" thickBot="1" x14ac:dyDescent="0.25">
      <c r="A183" s="817">
        <v>42016</v>
      </c>
      <c r="B183" s="792">
        <f>'Sold Volume'!J183</f>
        <v>457170918</v>
      </c>
      <c r="C183" s="793">
        <f t="shared" ref="C183:C194" si="32">AVERAGE(B172:B183)</f>
        <v>524613099.5</v>
      </c>
      <c r="D183" s="794">
        <f t="shared" ref="D183:D194" si="33">SUM(B172:B183)</f>
        <v>6295357194</v>
      </c>
    </row>
    <row r="184" spans="1:4" ht="13.5" thickBot="1" x14ac:dyDescent="0.25">
      <c r="A184" s="817">
        <v>42047</v>
      </c>
      <c r="B184" s="792">
        <f>'Sold Volume'!J184</f>
        <v>493164100</v>
      </c>
      <c r="C184" s="793">
        <f t="shared" si="32"/>
        <v>525150415.83333331</v>
      </c>
      <c r="D184" s="794">
        <f t="shared" si="33"/>
        <v>6301804990</v>
      </c>
    </row>
    <row r="185" spans="1:4" ht="13.5" thickBot="1" x14ac:dyDescent="0.25">
      <c r="A185" s="817">
        <v>42075</v>
      </c>
      <c r="B185" s="792">
        <f>'Sold Volume'!J185</f>
        <v>746162985</v>
      </c>
      <c r="C185" s="793">
        <f t="shared" si="32"/>
        <v>536921965</v>
      </c>
      <c r="D185" s="794">
        <f t="shared" si="33"/>
        <v>6443063580</v>
      </c>
    </row>
    <row r="186" spans="1:4" ht="13.5" thickBot="1" x14ac:dyDescent="0.25">
      <c r="A186" s="818">
        <v>42106</v>
      </c>
      <c r="B186" s="792">
        <f>'Sold Volume'!J186</f>
        <v>851698523</v>
      </c>
      <c r="C186" s="793">
        <f t="shared" si="32"/>
        <v>544109451.16666663</v>
      </c>
      <c r="D186" s="794">
        <f t="shared" si="33"/>
        <v>6529313414</v>
      </c>
    </row>
    <row r="187" spans="1:4" ht="13.5" thickBot="1" x14ac:dyDescent="0.25">
      <c r="A187" s="817">
        <v>42136</v>
      </c>
      <c r="B187" s="792">
        <f>'Sold Volume'!J187</f>
        <v>823466529</v>
      </c>
      <c r="C187" s="793">
        <f t="shared" si="32"/>
        <v>548477527.25</v>
      </c>
      <c r="D187" s="794">
        <f t="shared" si="33"/>
        <v>6581730327</v>
      </c>
    </row>
    <row r="188" spans="1:4" ht="13.5" thickBot="1" x14ac:dyDescent="0.25">
      <c r="A188" s="817">
        <v>42167</v>
      </c>
      <c r="B188" s="792">
        <f>'Sold Volume'!J188</f>
        <v>633589311</v>
      </c>
      <c r="C188" s="793">
        <f t="shared" si="32"/>
        <v>550921235.83333337</v>
      </c>
      <c r="D188" s="794">
        <f t="shared" si="33"/>
        <v>6611054830</v>
      </c>
    </row>
    <row r="189" spans="1:4" ht="13.5" thickBot="1" x14ac:dyDescent="0.25">
      <c r="A189" s="817">
        <v>42197</v>
      </c>
      <c r="B189" s="792">
        <f>'Sold Volume'!J189</f>
        <v>546560693</v>
      </c>
      <c r="C189" s="793">
        <f t="shared" si="32"/>
        <v>560048728.58333337</v>
      </c>
      <c r="D189" s="794">
        <f t="shared" si="33"/>
        <v>6720584743</v>
      </c>
    </row>
    <row r="190" spans="1:4" ht="13.5" thickBot="1" x14ac:dyDescent="0.25">
      <c r="A190" s="817">
        <v>42228</v>
      </c>
      <c r="B190" s="792">
        <f>'Sold Volume'!J190</f>
        <v>451267890</v>
      </c>
      <c r="C190" s="793">
        <f t="shared" si="32"/>
        <v>561400649.75</v>
      </c>
      <c r="D190" s="794">
        <f t="shared" si="33"/>
        <v>6736807797</v>
      </c>
    </row>
    <row r="191" spans="1:4" ht="13.5" thickBot="1" x14ac:dyDescent="0.25">
      <c r="A191" s="817">
        <v>42259</v>
      </c>
      <c r="B191" s="792">
        <f>'Sold Volume'!J191</f>
        <v>500613073</v>
      </c>
      <c r="C191" s="793">
        <f t="shared" si="32"/>
        <v>571298976.66666663</v>
      </c>
      <c r="D191" s="794">
        <f t="shared" si="33"/>
        <v>6855587720</v>
      </c>
    </row>
    <row r="192" spans="1:4" ht="13.5" thickBot="1" x14ac:dyDescent="0.25">
      <c r="A192" s="817">
        <v>42289</v>
      </c>
      <c r="B192" s="792">
        <f>'Sold Volume'!J192</f>
        <v>435015009</v>
      </c>
      <c r="C192" s="793">
        <f t="shared" si="32"/>
        <v>570034030.66666663</v>
      </c>
      <c r="D192" s="794">
        <f t="shared" si="33"/>
        <v>6840408368</v>
      </c>
    </row>
    <row r="193" spans="1:4" ht="13.5" thickBot="1" x14ac:dyDescent="0.25">
      <c r="A193" s="817">
        <v>42320</v>
      </c>
      <c r="B193" s="792">
        <f>'Sold Volume'!J193</f>
        <v>432243191</v>
      </c>
      <c r="C193" s="793">
        <f t="shared" si="32"/>
        <v>573904907.83333337</v>
      </c>
      <c r="D193" s="794">
        <f t="shared" si="33"/>
        <v>6886858894</v>
      </c>
    </row>
    <row r="194" spans="1:4" ht="13.5" thickBot="1" x14ac:dyDescent="0.25">
      <c r="A194" s="817">
        <v>42350</v>
      </c>
      <c r="B194" s="792">
        <f>'Sold Volume'!J194</f>
        <v>490167336</v>
      </c>
      <c r="C194" s="793">
        <f t="shared" si="32"/>
        <v>571759963.16666663</v>
      </c>
      <c r="D194" s="794">
        <f t="shared" si="33"/>
        <v>6861119558</v>
      </c>
    </row>
    <row r="195" spans="1:4" x14ac:dyDescent="0.2">
      <c r="A195" s="824">
        <v>42381</v>
      </c>
      <c r="B195" s="868">
        <f>'Sold Volume'!J195</f>
        <v>485513655</v>
      </c>
      <c r="C195" s="855">
        <f t="shared" ref="C195:C206" si="34">AVERAGE(B184:B195)</f>
        <v>574121857.91666663</v>
      </c>
      <c r="D195" s="856">
        <f t="shared" ref="D195:D206" si="35">SUM(B184:B195)</f>
        <v>6889462295</v>
      </c>
    </row>
    <row r="196" spans="1:4" x14ac:dyDescent="0.2">
      <c r="A196" s="825">
        <v>42412</v>
      </c>
      <c r="B196" s="869">
        <f>'Sold Volume'!J196</f>
        <v>417166859</v>
      </c>
      <c r="C196" s="857">
        <f t="shared" si="34"/>
        <v>567788754.5</v>
      </c>
      <c r="D196" s="858">
        <f t="shared" si="35"/>
        <v>6813465054</v>
      </c>
    </row>
    <row r="197" spans="1:4" x14ac:dyDescent="0.2">
      <c r="A197" s="825">
        <v>42441</v>
      </c>
      <c r="B197" s="869">
        <f>'Sold Volume'!J197</f>
        <v>574716983</v>
      </c>
      <c r="C197" s="857">
        <f t="shared" si="34"/>
        <v>553501587.66666663</v>
      </c>
      <c r="D197" s="858">
        <f t="shared" si="35"/>
        <v>6642019052</v>
      </c>
    </row>
    <row r="198" spans="1:4" x14ac:dyDescent="0.2">
      <c r="A198" s="827">
        <v>42472</v>
      </c>
      <c r="B198" s="869">
        <f>'Sold Volume'!J198</f>
        <v>744704607</v>
      </c>
      <c r="C198" s="857">
        <f t="shared" si="34"/>
        <v>544585428</v>
      </c>
      <c r="D198" s="858">
        <f t="shared" si="35"/>
        <v>6535025136</v>
      </c>
    </row>
    <row r="199" spans="1:4" x14ac:dyDescent="0.2">
      <c r="A199" s="825">
        <v>42502</v>
      </c>
      <c r="B199" s="869">
        <f>'Sold Volume'!J199</f>
        <v>626013193</v>
      </c>
      <c r="C199" s="857">
        <f t="shared" si="34"/>
        <v>528130983.33333331</v>
      </c>
      <c r="D199" s="858">
        <f t="shared" si="35"/>
        <v>6337571800</v>
      </c>
    </row>
    <row r="200" spans="1:4" x14ac:dyDescent="0.2">
      <c r="A200" s="825">
        <v>42533</v>
      </c>
      <c r="B200" s="869">
        <f>'Sold Volume'!J200</f>
        <v>601011686</v>
      </c>
      <c r="C200" s="857">
        <f t="shared" si="34"/>
        <v>525416181.25</v>
      </c>
      <c r="D200" s="858">
        <f t="shared" si="35"/>
        <v>6304994175</v>
      </c>
    </row>
    <row r="201" spans="1:4" x14ac:dyDescent="0.2">
      <c r="A201" s="825">
        <v>42563</v>
      </c>
      <c r="B201" s="869">
        <f>'Sold Volume'!J201</f>
        <v>465594394</v>
      </c>
      <c r="C201" s="857">
        <f t="shared" si="34"/>
        <v>518668989.66666669</v>
      </c>
      <c r="D201" s="858">
        <f t="shared" si="35"/>
        <v>6224027876</v>
      </c>
    </row>
    <row r="202" spans="1:4" x14ac:dyDescent="0.2">
      <c r="A202" s="825">
        <v>42594</v>
      </c>
      <c r="B202" s="869">
        <f>'Sold Volume'!J202</f>
        <v>415060402</v>
      </c>
      <c r="C202" s="857">
        <f t="shared" si="34"/>
        <v>515651699</v>
      </c>
      <c r="D202" s="858">
        <f t="shared" si="35"/>
        <v>6187820388</v>
      </c>
    </row>
    <row r="203" spans="1:4" x14ac:dyDescent="0.2">
      <c r="A203" s="825">
        <v>42625</v>
      </c>
      <c r="B203" s="869">
        <f>'Sold Volume'!J203</f>
        <v>386566922</v>
      </c>
      <c r="C203" s="857">
        <f t="shared" si="34"/>
        <v>506147853.08333331</v>
      </c>
      <c r="D203" s="858">
        <f t="shared" si="35"/>
        <v>6073774237</v>
      </c>
    </row>
    <row r="204" spans="1:4" x14ac:dyDescent="0.2">
      <c r="A204" s="825">
        <v>42655</v>
      </c>
      <c r="B204" s="869">
        <f>'Sold Volume'!J204</f>
        <v>374482070</v>
      </c>
      <c r="C204" s="857">
        <f t="shared" si="34"/>
        <v>501103441.5</v>
      </c>
      <c r="D204" s="858">
        <f t="shared" si="35"/>
        <v>6013241298</v>
      </c>
    </row>
    <row r="205" spans="1:4" x14ac:dyDescent="0.2">
      <c r="A205" s="825">
        <v>42686</v>
      </c>
      <c r="B205" s="869">
        <f>'Sold Volume'!J205</f>
        <v>425686369</v>
      </c>
      <c r="C205" s="857">
        <f t="shared" si="34"/>
        <v>500557039.66666669</v>
      </c>
      <c r="D205" s="858">
        <f t="shared" si="35"/>
        <v>6006684476</v>
      </c>
    </row>
    <row r="206" spans="1:4" ht="13.5" thickBot="1" x14ac:dyDescent="0.25">
      <c r="A206" s="828">
        <v>42716</v>
      </c>
      <c r="B206" s="870">
        <f>'Sold Volume'!J206</f>
        <v>499999487</v>
      </c>
      <c r="C206" s="859">
        <f t="shared" si="34"/>
        <v>501376385.58333331</v>
      </c>
      <c r="D206" s="860">
        <f t="shared" si="35"/>
        <v>6016516627</v>
      </c>
    </row>
    <row r="207" spans="1:4" ht="13.5" thickBot="1" x14ac:dyDescent="0.25">
      <c r="A207" s="817">
        <v>42747</v>
      </c>
      <c r="B207" s="792">
        <f>'Sold Volume'!J207</f>
        <v>441432058</v>
      </c>
      <c r="C207" s="793">
        <f t="shared" ref="C207:C218" si="36">AVERAGE(B196:B207)</f>
        <v>497702919.16666669</v>
      </c>
      <c r="D207" s="794">
        <f t="shared" ref="D207:D218" si="37">SUM(B196:B207)</f>
        <v>5972435030</v>
      </c>
    </row>
    <row r="208" spans="1:4" ht="13.5" thickBot="1" x14ac:dyDescent="0.25">
      <c r="A208" s="817">
        <v>42778</v>
      </c>
      <c r="B208" s="792">
        <f>'Sold Volume'!J208</f>
        <v>484373641</v>
      </c>
      <c r="C208" s="793">
        <f t="shared" si="36"/>
        <v>503303484.33333331</v>
      </c>
      <c r="D208" s="794">
        <f t="shared" si="37"/>
        <v>6039641812</v>
      </c>
    </row>
    <row r="209" spans="1:4" ht="13.5" thickBot="1" x14ac:dyDescent="0.25">
      <c r="A209" s="817">
        <v>42806</v>
      </c>
      <c r="B209" s="792">
        <f>'Sold Volume'!J209</f>
        <v>779984910</v>
      </c>
      <c r="C209" s="793">
        <f t="shared" si="36"/>
        <v>520409144.91666669</v>
      </c>
      <c r="D209" s="794">
        <f t="shared" si="37"/>
        <v>6244909739</v>
      </c>
    </row>
    <row r="210" spans="1:4" ht="13.5" thickBot="1" x14ac:dyDescent="0.25">
      <c r="A210" s="818">
        <v>42837</v>
      </c>
      <c r="B210" s="792">
        <f>'Sold Volume'!J210</f>
        <v>718407838</v>
      </c>
      <c r="C210" s="793">
        <f t="shared" si="36"/>
        <v>518217747.5</v>
      </c>
      <c r="D210" s="794">
        <f t="shared" si="37"/>
        <v>6218612970</v>
      </c>
    </row>
    <row r="211" spans="1:4" ht="13.5" thickBot="1" x14ac:dyDescent="0.25">
      <c r="A211" s="817">
        <v>42867</v>
      </c>
      <c r="B211" s="792">
        <f>'Sold Volume'!J211</f>
        <v>883795271</v>
      </c>
      <c r="C211" s="793">
        <f t="shared" si="36"/>
        <v>539699587.33333337</v>
      </c>
      <c r="D211" s="794">
        <f t="shared" si="37"/>
        <v>6476395048</v>
      </c>
    </row>
    <row r="212" spans="1:4" ht="13.5" thickBot="1" x14ac:dyDescent="0.25">
      <c r="A212" s="817">
        <v>42898</v>
      </c>
      <c r="B212" s="792">
        <f>'Sold Volume'!J212</f>
        <v>660695719</v>
      </c>
      <c r="C212" s="793">
        <f t="shared" si="36"/>
        <v>544673256.75</v>
      </c>
      <c r="D212" s="794">
        <f t="shared" si="37"/>
        <v>6536079081</v>
      </c>
    </row>
    <row r="213" spans="1:4" ht="13.5" thickBot="1" x14ac:dyDescent="0.25">
      <c r="A213" s="817">
        <v>42928</v>
      </c>
      <c r="B213" s="792">
        <f>'Sold Volume'!J213</f>
        <v>487313287</v>
      </c>
      <c r="C213" s="793">
        <f t="shared" si="36"/>
        <v>546483164.5</v>
      </c>
      <c r="D213" s="794">
        <f t="shared" si="37"/>
        <v>6557797974</v>
      </c>
    </row>
    <row r="214" spans="1:4" ht="13.5" thickBot="1" x14ac:dyDescent="0.25">
      <c r="A214" s="817">
        <v>42959</v>
      </c>
      <c r="B214" s="792">
        <f>'Sold Volume'!J214</f>
        <v>502016531</v>
      </c>
      <c r="C214" s="793">
        <f t="shared" si="36"/>
        <v>553729508.58333337</v>
      </c>
      <c r="D214" s="794">
        <f t="shared" si="37"/>
        <v>6644754103</v>
      </c>
    </row>
    <row r="215" spans="1:4" ht="13.5" thickBot="1" x14ac:dyDescent="0.25">
      <c r="A215" s="817">
        <v>42990</v>
      </c>
      <c r="B215" s="792">
        <f>'Sold Volume'!J215</f>
        <v>291577188</v>
      </c>
      <c r="C215" s="793">
        <f t="shared" si="36"/>
        <v>545813697.41666663</v>
      </c>
      <c r="D215" s="794">
        <f t="shared" si="37"/>
        <v>6549764369</v>
      </c>
    </row>
    <row r="216" spans="1:4" ht="13.5" thickBot="1" x14ac:dyDescent="0.25">
      <c r="A216" s="817">
        <v>43020</v>
      </c>
      <c r="B216" s="792">
        <f>'Sold Volume'!J216</f>
        <v>392454380</v>
      </c>
      <c r="C216" s="793">
        <f t="shared" si="36"/>
        <v>547311389.91666663</v>
      </c>
      <c r="D216" s="794">
        <f t="shared" si="37"/>
        <v>6567736679</v>
      </c>
    </row>
    <row r="217" spans="1:4" ht="13.5" thickBot="1" x14ac:dyDescent="0.25">
      <c r="A217" s="817">
        <v>43051</v>
      </c>
      <c r="B217" s="792">
        <f>'Sold Volume'!J217</f>
        <v>362078507</v>
      </c>
      <c r="C217" s="793">
        <f t="shared" si="36"/>
        <v>542010734.75</v>
      </c>
      <c r="D217" s="794">
        <f t="shared" si="37"/>
        <v>6504128817</v>
      </c>
    </row>
    <row r="218" spans="1:4" ht="13.5" thickBot="1" x14ac:dyDescent="0.25">
      <c r="A218" s="817">
        <v>43081</v>
      </c>
      <c r="B218" s="792">
        <f>'Sold Volume'!J218</f>
        <v>480971764</v>
      </c>
      <c r="C218" s="793">
        <f t="shared" si="36"/>
        <v>540425091.16666663</v>
      </c>
      <c r="D218" s="794">
        <f t="shared" si="37"/>
        <v>6485101094</v>
      </c>
    </row>
    <row r="219" spans="1:4" x14ac:dyDescent="0.2">
      <c r="A219" s="824">
        <v>43112</v>
      </c>
      <c r="B219" s="1097">
        <f>'Sold Volume'!J219</f>
        <v>590472386</v>
      </c>
      <c r="C219" s="1097">
        <f t="shared" ref="C219:C242" si="38">AVERAGE(B208:B219)</f>
        <v>552845118.5</v>
      </c>
      <c r="D219" s="1098">
        <f t="shared" ref="D219:D242" si="39">SUM(B208:B219)</f>
        <v>6634141422</v>
      </c>
    </row>
    <row r="220" spans="1:4" x14ac:dyDescent="0.2">
      <c r="A220" s="825">
        <v>43143</v>
      </c>
      <c r="B220" s="1099">
        <f>'Sold Volume'!J220</f>
        <v>583367605</v>
      </c>
      <c r="C220" s="1099">
        <f t="shared" si="38"/>
        <v>561094615.5</v>
      </c>
      <c r="D220" s="1100">
        <f t="shared" si="39"/>
        <v>6733135386</v>
      </c>
    </row>
    <row r="221" spans="1:4" x14ac:dyDescent="0.2">
      <c r="A221" s="825">
        <v>43171</v>
      </c>
      <c r="B221" s="1099">
        <f>'Sold Volume'!J221</f>
        <v>802627551</v>
      </c>
      <c r="C221" s="1099">
        <f t="shared" si="38"/>
        <v>562981502.25</v>
      </c>
      <c r="D221" s="1100">
        <f t="shared" si="39"/>
        <v>6755778027</v>
      </c>
    </row>
    <row r="222" spans="1:4" x14ac:dyDescent="0.2">
      <c r="A222" s="827">
        <v>43202</v>
      </c>
      <c r="B222" s="1099">
        <f>'Sold Volume'!J222</f>
        <v>855082802</v>
      </c>
      <c r="C222" s="1099">
        <f t="shared" si="38"/>
        <v>574371082.58333337</v>
      </c>
      <c r="D222" s="1100">
        <f t="shared" si="39"/>
        <v>6892452991</v>
      </c>
    </row>
    <row r="223" spans="1:4" x14ac:dyDescent="0.2">
      <c r="A223" s="825">
        <v>43232</v>
      </c>
      <c r="B223" s="1099">
        <f>'Sold Volume'!J223</f>
        <v>869501514</v>
      </c>
      <c r="C223" s="1099">
        <f t="shared" si="38"/>
        <v>573179936.16666663</v>
      </c>
      <c r="D223" s="1100">
        <f t="shared" si="39"/>
        <v>6878159234</v>
      </c>
    </row>
    <row r="224" spans="1:4" x14ac:dyDescent="0.2">
      <c r="A224" s="825">
        <v>43263</v>
      </c>
      <c r="B224" s="1099">
        <f>'Sold Volume'!J224</f>
        <v>740383623</v>
      </c>
      <c r="C224" s="1099">
        <f t="shared" si="38"/>
        <v>579820594.83333337</v>
      </c>
      <c r="D224" s="1100">
        <f t="shared" si="39"/>
        <v>6957847138</v>
      </c>
    </row>
    <row r="225" spans="1:4" x14ac:dyDescent="0.2">
      <c r="A225" s="825">
        <v>43293</v>
      </c>
      <c r="B225" s="1099">
        <f>'Sold Volume'!J225</f>
        <v>521422565</v>
      </c>
      <c r="C225" s="1099">
        <f t="shared" si="38"/>
        <v>582663034.66666663</v>
      </c>
      <c r="D225" s="1100">
        <f t="shared" si="39"/>
        <v>6991956416</v>
      </c>
    </row>
    <row r="226" spans="1:4" x14ac:dyDescent="0.2">
      <c r="A226" s="825">
        <v>43324</v>
      </c>
      <c r="B226" s="1099">
        <f>'Sold Volume'!J226</f>
        <v>466507032</v>
      </c>
      <c r="C226" s="1099">
        <f t="shared" si="38"/>
        <v>579703909.75</v>
      </c>
      <c r="D226" s="1100">
        <f t="shared" si="39"/>
        <v>6956446917</v>
      </c>
    </row>
    <row r="227" spans="1:4" x14ac:dyDescent="0.2">
      <c r="A227" s="825">
        <v>43355</v>
      </c>
      <c r="B227" s="1099">
        <f>'Sold Volume'!J227</f>
        <v>431077698</v>
      </c>
      <c r="C227" s="1099">
        <f t="shared" si="38"/>
        <v>591328952.25</v>
      </c>
      <c r="D227" s="1100">
        <f t="shared" si="39"/>
        <v>7095947427</v>
      </c>
    </row>
    <row r="228" spans="1:4" x14ac:dyDescent="0.2">
      <c r="A228" s="825">
        <v>43385</v>
      </c>
      <c r="B228" s="1099">
        <f>'Sold Volume'!J228</f>
        <v>465798959</v>
      </c>
      <c r="C228" s="1099">
        <f t="shared" si="38"/>
        <v>597441000.5</v>
      </c>
      <c r="D228" s="1100">
        <f t="shared" si="39"/>
        <v>7169292006</v>
      </c>
    </row>
    <row r="229" spans="1:4" x14ac:dyDescent="0.2">
      <c r="A229" s="825">
        <v>43416</v>
      </c>
      <c r="B229" s="1099">
        <f>'Sold Volume'!J229</f>
        <v>482808320</v>
      </c>
      <c r="C229" s="1099">
        <f t="shared" si="38"/>
        <v>607501818.25</v>
      </c>
      <c r="D229" s="1100">
        <f t="shared" si="39"/>
        <v>7290021819</v>
      </c>
    </row>
    <row r="230" spans="1:4" ht="13.5" thickBot="1" x14ac:dyDescent="0.25">
      <c r="A230" s="828">
        <v>43446</v>
      </c>
      <c r="B230" s="1101">
        <f>'Sold Volume'!J230</f>
        <v>486868233</v>
      </c>
      <c r="C230" s="1101">
        <f t="shared" si="38"/>
        <v>607993190.66666663</v>
      </c>
      <c r="D230" s="1102">
        <f t="shared" si="39"/>
        <v>7295918288</v>
      </c>
    </row>
    <row r="231" spans="1:4" ht="13.5" thickBot="1" x14ac:dyDescent="0.25">
      <c r="A231" s="817">
        <v>43477</v>
      </c>
      <c r="B231" s="792">
        <f>'Sold Volume'!J231</f>
        <v>489196844</v>
      </c>
      <c r="C231" s="793">
        <f t="shared" si="38"/>
        <v>599553562.16666663</v>
      </c>
      <c r="D231" s="794">
        <f t="shared" si="39"/>
        <v>7194642746</v>
      </c>
    </row>
    <row r="232" spans="1:4" ht="13.5" thickBot="1" x14ac:dyDescent="0.25">
      <c r="A232" s="817">
        <v>43508</v>
      </c>
      <c r="B232" s="792">
        <f>'Sold Volume'!J232</f>
        <v>478114585</v>
      </c>
      <c r="C232" s="793">
        <f t="shared" si="38"/>
        <v>590782477.16666663</v>
      </c>
      <c r="D232" s="794">
        <f t="shared" si="39"/>
        <v>7089389726</v>
      </c>
    </row>
    <row r="233" spans="1:4" ht="13.5" thickBot="1" x14ac:dyDescent="0.25">
      <c r="A233" s="817">
        <v>43536</v>
      </c>
      <c r="B233" s="792">
        <f>'Sold Volume'!J233</f>
        <v>0</v>
      </c>
      <c r="C233" s="793">
        <f t="shared" si="38"/>
        <v>523896847.91666669</v>
      </c>
      <c r="D233" s="794">
        <f t="shared" si="39"/>
        <v>6286762175</v>
      </c>
    </row>
    <row r="234" spans="1:4" ht="13.5" thickBot="1" x14ac:dyDescent="0.25">
      <c r="A234" s="818">
        <v>43567</v>
      </c>
      <c r="B234" s="792">
        <f>'Sold Volume'!J234</f>
        <v>0</v>
      </c>
      <c r="C234" s="793">
        <f t="shared" si="38"/>
        <v>452639947.75</v>
      </c>
      <c r="D234" s="794">
        <f t="shared" si="39"/>
        <v>5431679373</v>
      </c>
    </row>
    <row r="235" spans="1:4" ht="13.5" thickBot="1" x14ac:dyDescent="0.25">
      <c r="A235" s="817">
        <v>43597</v>
      </c>
      <c r="B235" s="792">
        <f>'Sold Volume'!J235</f>
        <v>0</v>
      </c>
      <c r="C235" s="793">
        <f t="shared" si="38"/>
        <v>380181488.25</v>
      </c>
      <c r="D235" s="794">
        <f t="shared" si="39"/>
        <v>4562177859</v>
      </c>
    </row>
    <row r="236" spans="1:4" ht="13.5" thickBot="1" x14ac:dyDescent="0.25">
      <c r="A236" s="817">
        <v>43628</v>
      </c>
      <c r="B236" s="792">
        <f>'Sold Volume'!J236</f>
        <v>0</v>
      </c>
      <c r="C236" s="793">
        <f t="shared" si="38"/>
        <v>318482853</v>
      </c>
      <c r="D236" s="794">
        <f t="shared" si="39"/>
        <v>3821794236</v>
      </c>
    </row>
    <row r="237" spans="1:4" ht="13.5" thickBot="1" x14ac:dyDescent="0.25">
      <c r="A237" s="817">
        <v>43658</v>
      </c>
      <c r="B237" s="792">
        <f>'Sold Volume'!J237</f>
        <v>0</v>
      </c>
      <c r="C237" s="793">
        <f t="shared" si="38"/>
        <v>275030972.58333331</v>
      </c>
      <c r="D237" s="794">
        <f t="shared" si="39"/>
        <v>3300371671</v>
      </c>
    </row>
    <row r="238" spans="1:4" ht="13.5" thickBot="1" x14ac:dyDescent="0.25">
      <c r="A238" s="817">
        <v>43689</v>
      </c>
      <c r="B238" s="792">
        <f>'Sold Volume'!J238</f>
        <v>0</v>
      </c>
      <c r="C238" s="793">
        <f t="shared" si="38"/>
        <v>236155386.58333334</v>
      </c>
      <c r="D238" s="794">
        <f t="shared" si="39"/>
        <v>2833864639</v>
      </c>
    </row>
    <row r="239" spans="1:4" ht="13.5" thickBot="1" x14ac:dyDescent="0.25">
      <c r="A239" s="817">
        <v>43720</v>
      </c>
      <c r="B239" s="792">
        <f>'Sold Volume'!J239</f>
        <v>0</v>
      </c>
      <c r="C239" s="793">
        <f t="shared" si="38"/>
        <v>200232245.08333334</v>
      </c>
      <c r="D239" s="794">
        <f t="shared" si="39"/>
        <v>2402786941</v>
      </c>
    </row>
    <row r="240" spans="1:4" ht="13.5" thickBot="1" x14ac:dyDescent="0.25">
      <c r="A240" s="817">
        <v>43750</v>
      </c>
      <c r="B240" s="792">
        <f>'Sold Volume'!J240</f>
        <v>0</v>
      </c>
      <c r="C240" s="793">
        <f t="shared" si="38"/>
        <v>161415665.16666666</v>
      </c>
      <c r="D240" s="794">
        <f t="shared" si="39"/>
        <v>1936987982</v>
      </c>
    </row>
    <row r="241" spans="1:4" ht="13.5" thickBot="1" x14ac:dyDescent="0.25">
      <c r="A241" s="817">
        <v>43781</v>
      </c>
      <c r="B241" s="792">
        <f>'Sold Volume'!J241</f>
        <v>0</v>
      </c>
      <c r="C241" s="793">
        <f t="shared" si="38"/>
        <v>121181638.5</v>
      </c>
      <c r="D241" s="794">
        <f t="shared" si="39"/>
        <v>1454179662</v>
      </c>
    </row>
    <row r="242" spans="1:4" ht="13.5" thickBot="1" x14ac:dyDescent="0.25">
      <c r="A242" s="933">
        <v>43811</v>
      </c>
      <c r="B242" s="792">
        <f>'Sold Volume'!J242</f>
        <v>0</v>
      </c>
      <c r="C242" s="793">
        <f t="shared" si="38"/>
        <v>80609285.75</v>
      </c>
      <c r="D242" s="794">
        <f t="shared" si="39"/>
        <v>967311429</v>
      </c>
    </row>
  </sheetData>
  <mergeCells count="1">
    <mergeCell ref="A1:D1"/>
  </mergeCells>
  <phoneticPr fontId="0" type="noConversion"/>
  <printOptions horizontalCentered="1" verticalCentered="1"/>
  <pageMargins left="0.75" right="0.75" top="1" bottom="1" header="0.5" footer="0.5"/>
  <pageSetup scale="22" orientation="portrait" r:id="rId1"/>
  <headerFooter alignWithMargins="0">
    <oddFooter>&amp;L&amp;F,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Snapshot</vt:lpstr>
      <vt:lpstr>List Volume</vt:lpstr>
      <vt:lpstr>Sold Volume</vt:lpstr>
      <vt:lpstr>Closed Transactions</vt:lpstr>
      <vt:lpstr>DOM Totals</vt:lpstr>
      <vt:lpstr>Monthly Median</vt:lpstr>
      <vt:lpstr>YTD Median</vt:lpstr>
      <vt:lpstr>12 Month Transactions</vt:lpstr>
      <vt:lpstr>12 Month Sales</vt:lpstr>
      <vt:lpstr>Average Sales Price</vt:lpstr>
      <vt:lpstr>ListSell Ratios</vt:lpstr>
      <vt:lpstr>M_Plus</vt:lpstr>
      <vt:lpstr>Price_Code</vt:lpstr>
      <vt:lpstr>'YTD Median'!Print_Titles</vt:lpstr>
      <vt:lpstr>Sell_Price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 and Marti Timple</dc:creator>
  <cp:lastModifiedBy>Owner</cp:lastModifiedBy>
  <cp:lastPrinted>2007-08-03T14:33:14Z</cp:lastPrinted>
  <dcterms:created xsi:type="dcterms:W3CDTF">2003-01-27T20:53:28Z</dcterms:created>
  <dcterms:modified xsi:type="dcterms:W3CDTF">2019-03-06T18:48:04Z</dcterms:modified>
</cp:coreProperties>
</file>